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F12" i="89"/>
  <c r="H24" i="89" s="1"/>
  <c r="Y18" i="91"/>
  <c r="P16" i="91" s="1"/>
  <c r="X50" i="94" s="1"/>
  <c r="N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V43" i="94"/>
  <c r="AL31" i="80"/>
  <c r="V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<sst xmlns="http://schemas.openxmlformats.org/spreadsheetml/2006/main" count="3276" uniqueCount="460">
  <si>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</si>
  <si>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</si>
  <si>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</si>
  <si>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</si>
  <si>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</si>
  <si>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</si>
  <si>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</si>
  <si>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</si>
  <si>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</si>
  <si>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</si>
  <si>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</si>
  <si>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</si>
  <si>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</si>
  <si>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</si>
  <si>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</si>
  <si>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</si>
  <si>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</si>
  <si>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</si>
  <si>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</si>
  <si>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</si>
  <si>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</si>
  <si>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</si>
  <si>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</si>
  <si>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</si>
  <si>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</si>
  <si>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</si>
  <si>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</si>
  <si>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</si>
  <si>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</si>
  <si>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</si>
  <si>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</si>
  <si>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</si>
  <si>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</si>
  <si>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</si>
  <si>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</si>
  <si>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</si>
  <si>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</si>
  <si>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</si>
  <si>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</si>
  <si>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</si>
  <si>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</si>
  <si>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</si>
  <si>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</si>
  <si>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</si>
  <si>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</si>
  <si>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</si>
  <si>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</si>
  <si>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</si>
  <si>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</si>
  <si>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</si>
  <si>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</si>
  <si>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</si>
  <si>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</si>
  <si>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</si>
  <si>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</si>
  <si>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</si>
  <si>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</si>
  <si>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</si>
  <si>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</si>
  <si>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</si>
  <si>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</si>
  <si>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</si>
  <si>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</si>
  <si>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</si>
  <si>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</si>
  <si>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</si>
  <si>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</si>
  <si>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</si>
  <si>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</si>
  <si>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</si>
  <si>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</si>
  <si>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</si>
  <si>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</si>
  <si>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</si>
  <si>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</si>
  <si>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</si>
  <si>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</si>
  <si>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</si>
  <si>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</si>
  <si>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</si>
  <si>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</si>
  <si>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</si>
  <si>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</si>
  <si>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</si>
  <si>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</si>
  <si>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</si>
  <si>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</si>
  <si>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</si>
  <si>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</si>
  <si>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</si>
  <si>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</si>
  <si>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</si>
  <si>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</si>
  <si>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</si>
  <si>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</si>
  <si>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</si>
  <si>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</si>
  <si>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</si>
  <si>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</si>
  <si>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</si>
  <si>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</si>
  <si>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</si>
  <si>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</si>
  <si>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</si>
  <si>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</si>
  <si>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</si>
  <si>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</si>
  <si>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</si>
  <si>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</si>
  <si>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</si>
  <si>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</si>
  <si>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</si>
  <si>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</si>
  <si>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</si>
  <si>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</si>
  <si>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</si>
  <si>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</si>
  <si>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</si>
  <si>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</si>
  <si>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</si>
  <si>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</si>
  <si>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</si>
  <si>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</si>
  <si>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</si>
  <si>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</si>
  <si>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</si>
  <si>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</si>
  <si>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</si>
  <si>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</si>
  <si>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</si>
  <si>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</si>
  <si>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</si>
  <si>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</si>
  <si>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</si>
  <si>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</si>
  <si>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</si>
  <si>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</si>
  <si>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</si>
  <si>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</si>
  <si>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</si>
  <si>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</si>
  <si>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</si>
  <si>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</si>
  <si>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</si>
  <si>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</si>
  <si>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</si>
  <si>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</si>
  <si>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</si>
  <si>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</si>
  <si>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</si>
  <si>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</si>
  <si>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</si>
  <si>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</si>
  <si>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</si>
  <si>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</si>
  <si>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</si>
  <si>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</si>
  <si>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</si>
  <si>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</si>
  <si>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</si>
  <si>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</si>
  <si>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</si>
  <si>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</si>
  <si>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</si>
  <si>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</si>
  <si>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</si>
  <si>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</si>
  <si>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</si>
  <si>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</si>
  <si>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</si>
  <si>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</si>
  <si>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</si>
  <si>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</si>
  <si>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</si>
  <si>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</si>
  <si>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</si>
  <si>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</si>
  <si>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</si>
  <si>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</si>
  <si>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</si>
  <si>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</si>
  <si>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</si>
  <si>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</si>
  <si>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</si>
  <si>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</si>
  <si>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</si>
  <si>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</si>
  <si>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</si>
  <si>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</si>
  <si>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</si>
  <si>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</si>
  <si>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</si>
  <si>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</si>
  <si>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</si>
  <si>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</si>
  <si>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</si>
  <si>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</si>
  <si>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</si>
  <si>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</si>
  <si>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</si>
  <si>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</si>
  <si>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</si>
  <si>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</si>
  <si>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</si>
  <si>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</si>
  <si>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</si>
  <si>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</si>
  <si>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</si>
  <si>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</si>
  <si>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</si>
  <si>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</si>
  <si>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</si>
  <si>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</si>
  <si>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</si>
  <si>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</si>
  <si>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</si>
  <si>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</si>
  <si>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</si>
  <si>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</si>
  <si>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</si>
  <si>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</si>
  <si>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</si>
  <si>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</si>
  <si>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</si>
  <si>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</si>
  <si>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</si>
  <si>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</si>
  <si>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</si>
  <si>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</si>
  <si>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</si>
  <si>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</si>
  <si>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</si>
  <si>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</si>
  <si>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</si>
  <si>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</si>
  <si>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</si>
  <si>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</si>
  <si>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</si>
  <si>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</si>
  <si>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</si>
  <si>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</si>
  <si>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</si>
  <si>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</si>
  <si>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</si>
  <si>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</si>
  <si>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</si>
  <si>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</si>
  <si>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</si>
  <si>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</si>
  <si>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</si>
  <si>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</si>
  <si>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</si>
  <si>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</si>
  <si>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</si>
  <si>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</si>
  <si>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</si>
  <si>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</si>
  <si>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</si>
  <si>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</si>
  <si>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</si>
  <si>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</si>
  <si>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</si>
  <si>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</si>
  <si>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</si>
  <si>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</si>
  <si>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</si>
  <si>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</si>
  <si>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</si>
  <si>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</si>
  <si>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</si>
  <si>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</si>
  <si>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</si>
  <si>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</si>
  <si>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</si>
  <si>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</si>
  <si>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</si>
  <si>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</si>
  <si>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</si>
  <si>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</si>
  <si>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</si>
  <si>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</si>
  <si>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</si>
  <si>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</si>
  <si>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</si>
  <si>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</si>
  <si>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</si>
  <si>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</si>
  <si>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</si>
  <si>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</si>
  <si>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</si>
  <si>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</si>
  <si>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</si>
  <si>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</si>
  <si>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</si>
  <si>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</si>
  <si>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</si>
  <si>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</si>
  <si>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</si>
  <si>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</si>
  <si>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</si>
  <si>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</si>
  <si>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</si>
  <si>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</si>
  <si>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</si>
  <si>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</si>
  <si>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</si>
  <si>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</si>
  <si>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</si>
  <si>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</si>
  <si>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</si>
  <si>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</si>
  <si>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</si>
  <si>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</si>
  <si>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</si>
  <si>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</si>
  <si>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</si>
  <si>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</si>
  <si>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</si>
  <si>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</si>
  <si>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</si>
  <si>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</si>
  <si>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</si>
  <si>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</si>
  <si>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</si>
  <si>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</si>
  <si>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</si>
  <si>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</si>
  <si>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</si>
  <si>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</si>
  <si>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</si>
  <si>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</si>
  <si>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</si>
  <si>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</si>
  <si>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</si>
  <si>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</si>
  <si>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</si>
  <si>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</si>
  <si>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</si>
  <si>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</si>
  <si>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</si>
  <si>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</si>
  <si>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</si>
  <si>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</si>
  <si>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</si>
  <si>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</si>
  <si>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</si>
  <si>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</si>
  <si>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</si>
  <si>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</si>
  <si>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</si>
  <si>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</si>
  <si>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</si>
  <si>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</si>
  <si>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</si>
  <si>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</si>
  <si>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</si>
  <si>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</si>
  <si>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</si>
  <si>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</si>
  <si>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</si>
  <si>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</si>
  <si>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</si>
  <si>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</si>
  <si>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</si>
  <si>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</si>
  <si>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</si>
  <si>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</si>
  <si>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</si>
  <si>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</si>
  <si>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</si>
  <si>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</si>
  <si>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</si>
  <si>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</si>
  <si>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</si>
  <si>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</si>
  <si>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</si>
  <si>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</si>
  <si>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</si>
  <si>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</si>
  <si>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</si>
  <si>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</si>
  <si>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</si>
  <si>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</si>
  <si>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</si>
  <si>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</si>
  <si>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</si>
  <si>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</si>
  <si>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</si>
  <si>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</si>
  <si>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</si>
  <si>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</si>
  <si>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</si>
  <si>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</si>
  <si>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</si>
  <si>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</si>
  <si>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</si>
  <si>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</si>
  <si>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</si>
  <si>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</si>
  <si>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</si>
  <si>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</si>
  <si>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</si>
  <si>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</si>
  <si>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</si>
  <si>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</si>
  <si>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</si>
  <si>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</si>
  <si>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</si>
  <si>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</si>
  <si>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</si>
  <si>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</si>
  <si>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</si>
  <si>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</si>
  <si>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</si>
  <si>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</si>
  <si>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</si>
  <si>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</si>
  <si>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</si>
  <si>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</si>
  <si>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</si>
  <si>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</si>
  <si>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</si>
  <si>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</si>
  <si>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</si>
  <si>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</si>
  <si>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</si>
  <si>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</si>
  <si>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</si>
  <si>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</si>
  <si>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</si>
  <si>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</si>
  <si>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</si>
  <si>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</si>
  <si>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</si>
  <si>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</si>
  <si>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</si>
  <si>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</si>
  <si>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</si>
  <si>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</si>
  <si>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</si>
  <si>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</si>
  <si>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</si>
  <si>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</si>
  <si>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</si>
  <si>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</si>
  <si>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</si>
  <si>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</si>
  <si>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</si>
  <si>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</si>
  <si>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</si>
  <si>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</si>
  <si>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</si>
  <si>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03-6385-8100</t>
    <phoneticPr fontId="3"/>
  </si>
  <si>
    <t>株式会社ピーエス三菱　東京建築支店　
執行役員支店長　平田　聖二</t>
    <rPh sb="27" eb="29">
      <t>ヒラタ</t>
    </rPh>
    <rPh sb="30" eb="31">
      <t>セイ</t>
    </rPh>
    <rPh sb="31" eb="32">
      <t>ニ</t>
    </rPh>
    <phoneticPr fontId="3"/>
  </si>
  <si>
    <t>東京都港区東新橋１－９－１　
東京汐留ビルディング１８階</t>
    <rPh sb="3" eb="4">
      <t>ミナト</t>
    </rPh>
    <rPh sb="5" eb="6">
      <t>ヒガシ</t>
    </rPh>
    <rPh sb="6" eb="8">
      <t>シンバシ</t>
    </rPh>
    <rPh sb="15" eb="17">
      <t>トウキョウ</t>
    </rPh>
    <rPh sb="17" eb="19">
      <t>シオドメ</t>
    </rPh>
    <phoneticPr fontId="3"/>
  </si>
  <si>
    <t>株式会社ピーエス三菱　東京建築支店</t>
    <phoneticPr fontId="3"/>
  </si>
  <si>
    <t>東京都港区東新橋１－９－１　東京汐留ビルディング１８階</t>
    <rPh sb="3" eb="4">
      <t>ミナト</t>
    </rPh>
    <rPh sb="5" eb="8">
      <t>ヒガシシンバシ</t>
    </rPh>
    <rPh sb="14" eb="16">
      <t>トウキョウ</t>
    </rPh>
    <rPh sb="16" eb="18">
      <t>シオドメ</t>
    </rPh>
    <phoneticPr fontId="3"/>
  </si>
  <si>
    <t>総合建設業</t>
    <rPh sb="0" eb="2">
      <t>ソウゴウ</t>
    </rPh>
    <rPh sb="2" eb="5">
      <t>ケンセツギョウ</t>
    </rPh>
    <phoneticPr fontId="3"/>
  </si>
  <si>
    <t>１８５人</t>
    <rPh sb="3" eb="4">
      <t>ニン</t>
    </rPh>
    <phoneticPr fontId="3"/>
  </si>
  <si>
    <t>令和６年 　６月２０日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</si>
</sst>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sheetPr>
  <dimension ref="A2:BB144"/>
  <sheetViews>
    <sheetView showGridLines="0" tabSelected="1" view="pageBreakPreview" topLeftCell="A22" zoomScaleNormal="100" zoomScaleSheetLayoutView="100" workbookViewId="0">
      <selection activeCell="S61" sqref="S61"/>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454</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452</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1313</v>
      </c>
      <c r="N48" s="573"/>
      <c r="O48" s="574"/>
    </row>
    <row r="49" spans="3:21" ht="18" customHeight="1" x14ac:dyDescent="0.15">
      <c r="C49" s="523" t="s">
        <v>11</v>
      </c>
      <c r="D49" s="555"/>
      <c r="E49" s="556"/>
      <c r="F49" s="542" t="s">
        <v>456</v>
      </c>
      <c r="G49" s="543"/>
      <c r="H49" s="543"/>
      <c r="I49" s="543"/>
      <c r="J49" s="543"/>
      <c r="K49" s="543"/>
      <c r="L49" s="471" t="s">
        <v>172</v>
      </c>
      <c r="M49" s="474"/>
      <c r="N49" s="575" t="s">
        <v>452</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20662</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458</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1140</v>
      </c>
      <c r="I63" s="293" t="s">
        <v>4</v>
      </c>
      <c r="J63" s="594" t="s">
        <v>324</v>
      </c>
      <c r="K63" s="595"/>
      <c r="L63" s="596"/>
      <c r="M63" s="592">
        <f>+別紙!AA14</f>
        <v>1140</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1110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1140</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株式会社ピーエス三菱　東京建築支店</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B1:BJ76"/>
  <sheetViews>
    <sheetView showGridLines="0" topLeftCell="A22" zoomScaleNormal="100" workbookViewId="0">
      <selection activeCell="P25" sqref="P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50</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50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B1:BJ76"/>
  <sheetViews>
    <sheetView showGridLines="0" topLeftCell="A19" zoomScaleNormal="100" workbookViewId="0">
      <selection activeCell="U35" sqref="U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3.2</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3.2</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3.2</v>
      </c>
      <c r="Q27" s="704"/>
      <c r="R27" s="704"/>
      <c r="S27" s="704"/>
      <c r="T27" s="54" t="s">
        <v>38</v>
      </c>
      <c r="U27" s="74"/>
      <c r="V27" s="74"/>
      <c r="Y27" s="72" t="s">
        <v>39</v>
      </c>
      <c r="Z27" s="75"/>
      <c r="AH27" s="63"/>
      <c r="AI27" s="63"/>
      <c r="AJ27" s="63"/>
      <c r="AK27" s="63"/>
      <c r="AL27" s="674">
        <f>+AH18+P27</f>
        <v>3.2</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3.2</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3.2</v>
      </c>
      <c r="I30" s="645"/>
      <c r="J30" s="212" t="s">
        <v>198</v>
      </c>
      <c r="M30" s="653"/>
      <c r="P30" s="66"/>
      <c r="R30" s="658">
        <f>+ROUND(AA28,1)+ROUND(AA29,1)+ROUND(AA30,1)</f>
        <v>3</v>
      </c>
      <c r="S30" s="704"/>
      <c r="T30" s="704"/>
      <c r="U30" s="704"/>
      <c r="V30" s="54" t="s">
        <v>16</v>
      </c>
      <c r="Y30" s="659" t="s">
        <v>186</v>
      </c>
      <c r="Z30" s="660"/>
      <c r="AA30" s="700">
        <v>0</v>
      </c>
      <c r="AB30" s="701"/>
      <c r="AC30" s="701"/>
      <c r="AD30" s="701"/>
      <c r="AE30" s="701"/>
      <c r="AF30" s="54" t="s">
        <v>13</v>
      </c>
      <c r="AL30" s="677">
        <v>3.2</v>
      </c>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0.2</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B1:BJ76"/>
  <sheetViews>
    <sheetView showGridLines="0" topLeftCell="A7" zoomScaleNormal="100" workbookViewId="0">
      <selection activeCell="F16" sqref="F1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0</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v>0</v>
      </c>
      <c r="AB30" s="701"/>
      <c r="AC30" s="701"/>
      <c r="AD30" s="701"/>
      <c r="AE30" s="701"/>
      <c r="AF30" s="54" t="s">
        <v>13</v>
      </c>
      <c r="AL30" s="677">
        <v>0</v>
      </c>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BJ76"/>
  <sheetViews>
    <sheetView showGridLines="0" topLeftCell="A7" zoomScaleNormal="100" workbookViewId="0">
      <selection activeCell="F16" sqref="F1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37.4</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30</v>
      </c>
      <c r="E24" s="655"/>
      <c r="F24" s="655"/>
      <c r="G24" s="212" t="s">
        <v>198</v>
      </c>
      <c r="H24" s="644">
        <f>+F12</f>
        <v>37.4</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37.4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37.4</v>
      </c>
      <c r="Q27" s="704"/>
      <c r="R27" s="704"/>
      <c r="S27" s="704"/>
      <c r="T27" s="54" t="s">
        <v>38</v>
      </c>
      <c r="U27" s="74"/>
      <c r="V27" s="74"/>
      <c r="Y27" s="72" t="s">
        <v>39</v>
      </c>
      <c r="Z27" s="75"/>
      <c r="AH27" s="63"/>
      <c r="AI27" s="63"/>
      <c r="AJ27" s="63"/>
      <c r="AK27" s="63"/>
      <c r="AL27" s="674">
        <f>+AH18+P27</f>
        <v>37.4</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37.4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v>
      </c>
      <c r="E29" s="655"/>
      <c r="F29" s="655"/>
      <c r="G29" s="212" t="s">
        <v>198</v>
      </c>
      <c r="H29" s="644">
        <f>+AL27</f>
        <v>37.4</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30</v>
      </c>
      <c r="E30" s="655"/>
      <c r="F30" s="655"/>
      <c r="G30" s="212" t="s">
        <v>198</v>
      </c>
      <c r="H30" s="644">
        <f>+AL30</f>
        <v>20</v>
      </c>
      <c r="I30" s="645"/>
      <c r="J30" s="212" t="s">
        <v>198</v>
      </c>
      <c r="M30" s="653"/>
      <c r="P30" s="66"/>
      <c r="R30" s="658">
        <f>+ROUND(AA28,1)+ROUND(AA29,1)+ROUND(AA30,1)</f>
        <v>37.4</v>
      </c>
      <c r="S30" s="704"/>
      <c r="T30" s="704"/>
      <c r="U30" s="704"/>
      <c r="V30" s="54" t="s">
        <v>16</v>
      </c>
      <c r="Y30" s="659" t="s">
        <v>186</v>
      </c>
      <c r="Z30" s="660"/>
      <c r="AA30" s="700">
        <v>0</v>
      </c>
      <c r="AB30" s="701"/>
      <c r="AC30" s="701"/>
      <c r="AD30" s="701"/>
      <c r="AE30" s="701"/>
      <c r="AF30" s="54" t="s">
        <v>13</v>
      </c>
      <c r="AL30" s="677">
        <v>20</v>
      </c>
      <c r="AM30" s="678"/>
      <c r="AN30" s="678"/>
      <c r="AO30" s="678"/>
      <c r="AP30" s="62" t="s">
        <v>13</v>
      </c>
      <c r="AS30" s="696"/>
      <c r="AT30" s="693"/>
      <c r="AU30" s="693"/>
      <c r="AV30" s="694"/>
      <c r="AW30" s="503"/>
    </row>
    <row r="31" spans="2:49" ht="27" customHeight="1" thickTop="1" thickBot="1" x14ac:dyDescent="0.2">
      <c r="B31" s="631" t="s">
        <v>226</v>
      </c>
      <c r="C31" s="632"/>
      <c r="D31" s="655">
        <v>30</v>
      </c>
      <c r="E31" s="655"/>
      <c r="F31" s="655"/>
      <c r="G31" s="212" t="s">
        <v>198</v>
      </c>
      <c r="H31" s="644">
        <f>+AS24</f>
        <v>37.4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V8" sqref="V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B1:BJ76"/>
  <sheetViews>
    <sheetView showGridLines="0" zoomScaleNormal="100" workbookViewId="0">
      <selection activeCell="P13" sqref="P1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7.9</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v>
      </c>
      <c r="E24" s="655"/>
      <c r="F24" s="655"/>
      <c r="G24" s="212" t="s">
        <v>198</v>
      </c>
      <c r="H24" s="644">
        <f>+F12</f>
        <v>7.9</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7.9</v>
      </c>
      <c r="Q27" s="704"/>
      <c r="R27" s="704"/>
      <c r="S27" s="704"/>
      <c r="T27" s="54" t="s">
        <v>38</v>
      </c>
      <c r="U27" s="74"/>
      <c r="V27" s="74"/>
      <c r="Y27" s="72" t="s">
        <v>39</v>
      </c>
      <c r="Z27" s="75"/>
      <c r="AH27" s="63"/>
      <c r="AI27" s="63"/>
      <c r="AJ27" s="63"/>
      <c r="AK27" s="63"/>
      <c r="AL27" s="674">
        <f>+AH18+P27</f>
        <v>7.9</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v>
      </c>
      <c r="E29" s="655"/>
      <c r="F29" s="655"/>
      <c r="G29" s="212" t="s">
        <v>198</v>
      </c>
      <c r="H29" s="644">
        <f>+AL27</f>
        <v>7.9</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v>
      </c>
      <c r="E30" s="655"/>
      <c r="F30" s="655"/>
      <c r="G30" s="212" t="s">
        <v>198</v>
      </c>
      <c r="H30" s="644">
        <f>+AL30</f>
        <v>7.9</v>
      </c>
      <c r="I30" s="645"/>
      <c r="J30" s="212" t="s">
        <v>198</v>
      </c>
      <c r="M30" s="653"/>
      <c r="P30" s="66"/>
      <c r="R30" s="658">
        <f>+ROUND(AA28,1)+ROUND(AA29,1)+ROUND(AA30,1)</f>
        <v>7.9</v>
      </c>
      <c r="S30" s="704"/>
      <c r="T30" s="704"/>
      <c r="U30" s="704"/>
      <c r="V30" s="54" t="s">
        <v>16</v>
      </c>
      <c r="Y30" s="659" t="s">
        <v>186</v>
      </c>
      <c r="Z30" s="660"/>
      <c r="AA30" s="700">
        <v>0</v>
      </c>
      <c r="AB30" s="701"/>
      <c r="AC30" s="701"/>
      <c r="AD30" s="701"/>
      <c r="AE30" s="701"/>
      <c r="AF30" s="54" t="s">
        <v>13</v>
      </c>
      <c r="AL30" s="677">
        <v>7.9</v>
      </c>
      <c r="AM30" s="678"/>
      <c r="AN30" s="678"/>
      <c r="AO30" s="678"/>
      <c r="AP30" s="62" t="s">
        <v>13</v>
      </c>
      <c r="AS30" s="696"/>
      <c r="AT30" s="693"/>
      <c r="AU30" s="693"/>
      <c r="AV30" s="694"/>
      <c r="AW30" s="503"/>
    </row>
    <row r="31" spans="2:49" ht="27" customHeight="1" thickTop="1" thickBot="1" x14ac:dyDescent="0.2">
      <c r="B31" s="631" t="s">
        <v>226</v>
      </c>
      <c r="C31" s="632"/>
      <c r="D31" s="655">
        <v>5</v>
      </c>
      <c r="E31" s="655"/>
      <c r="F31" s="655"/>
      <c r="G31" s="212" t="s">
        <v>198</v>
      </c>
      <c r="H31" s="644">
        <f>+AS24</f>
        <v>7.9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0</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19" zoomScaleNormal="100" workbookViewId="0">
      <selection activeCell="F16" sqref="F1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63</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v>
      </c>
      <c r="E24" s="655"/>
      <c r="F24" s="655"/>
      <c r="G24" s="212" t="s">
        <v>198</v>
      </c>
      <c r="H24" s="644">
        <f>+F12</f>
        <v>63</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23.9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63</v>
      </c>
      <c r="Q27" s="704"/>
      <c r="R27" s="704"/>
      <c r="S27" s="704"/>
      <c r="T27" s="54" t="s">
        <v>38</v>
      </c>
      <c r="U27" s="74"/>
      <c r="V27" s="74"/>
      <c r="Y27" s="72" t="s">
        <v>39</v>
      </c>
      <c r="Z27" s="75"/>
      <c r="AH27" s="63"/>
      <c r="AI27" s="63"/>
      <c r="AJ27" s="63"/>
      <c r="AK27" s="63"/>
      <c r="AL27" s="674">
        <f>+AH18+P27</f>
        <v>63</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23.9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v>
      </c>
      <c r="E29" s="655"/>
      <c r="F29" s="655"/>
      <c r="G29" s="212" t="s">
        <v>198</v>
      </c>
      <c r="H29" s="644">
        <f>+AL27</f>
        <v>63</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31</v>
      </c>
      <c r="I30" s="645"/>
      <c r="J30" s="212" t="s">
        <v>198</v>
      </c>
      <c r="M30" s="653"/>
      <c r="P30" s="66"/>
      <c r="R30" s="658">
        <f>+ROUND(AA28,1)+ROUND(AA29,1)+ROUND(AA30,1)</f>
        <v>23.9</v>
      </c>
      <c r="S30" s="704"/>
      <c r="T30" s="704"/>
      <c r="U30" s="704"/>
      <c r="V30" s="54" t="s">
        <v>16</v>
      </c>
      <c r="Y30" s="659" t="s">
        <v>186</v>
      </c>
      <c r="Z30" s="660"/>
      <c r="AA30" s="700">
        <v>0</v>
      </c>
      <c r="AB30" s="701"/>
      <c r="AC30" s="701"/>
      <c r="AD30" s="701"/>
      <c r="AE30" s="701"/>
      <c r="AF30" s="54" t="s">
        <v>13</v>
      </c>
      <c r="AL30" s="677">
        <v>31</v>
      </c>
      <c r="AM30" s="678"/>
      <c r="AN30" s="678"/>
      <c r="AO30" s="678"/>
      <c r="AP30" s="62" t="s">
        <v>13</v>
      </c>
      <c r="AS30" s="696"/>
      <c r="AT30" s="693"/>
      <c r="AU30" s="693"/>
      <c r="AV30" s="694"/>
      <c r="AW30" s="503"/>
    </row>
    <row r="31" spans="2:49" ht="27" customHeight="1" thickTop="1" thickBot="1" x14ac:dyDescent="0.2">
      <c r="B31" s="631" t="s">
        <v>226</v>
      </c>
      <c r="C31" s="632"/>
      <c r="D31" s="655">
        <v>10</v>
      </c>
      <c r="E31" s="655"/>
      <c r="F31" s="655"/>
      <c r="G31" s="212" t="s">
        <v>198</v>
      </c>
      <c r="H31" s="644">
        <f>+AS24</f>
        <v>23.9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39.1</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B1:BJ76"/>
  <sheetViews>
    <sheetView showGridLines="0" topLeftCell="A22" zoomScaleNormal="100" workbookViewId="0">
      <selection activeCell="AB23" sqref="AB2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297.89999999999998</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1000</v>
      </c>
      <c r="E24" s="655"/>
      <c r="F24" s="655"/>
      <c r="G24" s="212" t="s">
        <v>198</v>
      </c>
      <c r="H24" s="644">
        <f>+F12</f>
        <v>297.89999999999998</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297.89999999999998</v>
      </c>
      <c r="Q27" s="704"/>
      <c r="R27" s="704"/>
      <c r="S27" s="704"/>
      <c r="T27" s="54" t="s">
        <v>38</v>
      </c>
      <c r="U27" s="74"/>
      <c r="V27" s="74"/>
      <c r="Y27" s="72" t="s">
        <v>39</v>
      </c>
      <c r="Z27" s="75"/>
      <c r="AH27" s="63"/>
      <c r="AI27" s="63"/>
      <c r="AJ27" s="63"/>
      <c r="AK27" s="63"/>
      <c r="AL27" s="674">
        <f>+AH18+P27</f>
        <v>297.89999999999998</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1000</v>
      </c>
      <c r="E29" s="655"/>
      <c r="F29" s="655"/>
      <c r="G29" s="212" t="s">
        <v>198</v>
      </c>
      <c r="H29" s="644">
        <f>+AL27</f>
        <v>297.89999999999998</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1000</v>
      </c>
      <c r="E30" s="655"/>
      <c r="F30" s="655"/>
      <c r="G30" s="212" t="s">
        <v>198</v>
      </c>
      <c r="H30" s="644">
        <f>+AL30</f>
        <v>105</v>
      </c>
      <c r="I30" s="645"/>
      <c r="J30" s="212" t="s">
        <v>198</v>
      </c>
      <c r="M30" s="653"/>
      <c r="P30" s="66"/>
      <c r="R30" s="658">
        <f>+ROUND(AA28,1)+ROUND(AA29,1)+ROUND(AA30,1)</f>
        <v>289</v>
      </c>
      <c r="S30" s="704"/>
      <c r="T30" s="704"/>
      <c r="U30" s="704"/>
      <c r="V30" s="54" t="s">
        <v>16</v>
      </c>
      <c r="Y30" s="659" t="s">
        <v>186</v>
      </c>
      <c r="Z30" s="660"/>
      <c r="AA30" s="700">
        <v>0</v>
      </c>
      <c r="AB30" s="701"/>
      <c r="AC30" s="701"/>
      <c r="AD30" s="701"/>
      <c r="AE30" s="701"/>
      <c r="AF30" s="54" t="s">
        <v>13</v>
      </c>
      <c r="AL30" s="677">
        <v>105</v>
      </c>
      <c r="AM30" s="678"/>
      <c r="AN30" s="678"/>
      <c r="AO30" s="678"/>
      <c r="AP30" s="62" t="s">
        <v>13</v>
      </c>
      <c r="AS30" s="696"/>
      <c r="AT30" s="693"/>
      <c r="AU30" s="693"/>
      <c r="AV30" s="694"/>
      <c r="AW30" s="503"/>
    </row>
    <row r="31" spans="2:49" ht="27" customHeight="1" thickTop="1" thickBot="1" x14ac:dyDescent="0.2">
      <c r="B31" s="631" t="s">
        <v>226</v>
      </c>
      <c r="C31" s="632"/>
      <c r="D31" s="655">
        <v>1000</v>
      </c>
      <c r="E31" s="655"/>
      <c r="F31" s="655"/>
      <c r="G31" s="212" t="s">
        <v>198</v>
      </c>
      <c r="H31" s="644">
        <f>+AS24</f>
        <v>289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8.9</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pageSetUpPr fitToPage="1"/>
  </sheetPr>
  <dimension ref="B1:BJ76"/>
  <sheetViews>
    <sheetView showGridLines="0" zoomScaleNormal="100" workbookViewId="0">
      <selection activeCell="AM38" sqref="AM3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株式会社ピーエス三菱　東京建築支店</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50.5</v>
      </c>
      <c r="G12" s="675"/>
      <c r="H12" s="675"/>
      <c r="I12" s="62" t="s">
        <v>13</v>
      </c>
      <c r="J12" s="63"/>
      <c r="K12" s="64"/>
      <c r="L12" s="63"/>
      <c r="M12" s="653"/>
      <c r="N12" s="65"/>
      <c r="P12" s="677">
        <v>0</v>
      </c>
      <c r="Q12" s="681"/>
      <c r="R12" s="681"/>
      <c r="S12" s="681"/>
      <c r="T12" s="62" t="s">
        <v>13</v>
      </c>
      <c r="U12" s="63"/>
      <c r="V12" s="63"/>
      <c r="W12" s="63"/>
      <c r="X12" s="63"/>
      <c r="Y12"/>
      <c r="Z12"/>
      <c r="AA12"/>
      <c r="AB12"/>
      <c r="AC12" s="66"/>
      <c r="AE12" s="707"/>
      <c r="AG12" s="151"/>
      <c r="AH12" s="677">
        <v>0</v>
      </c>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v>0</v>
      </c>
      <c r="G15" s="655"/>
      <c r="H15" s="655"/>
      <c r="I15" s="54" t="s">
        <v>13</v>
      </c>
      <c r="J15" s="63"/>
      <c r="K15" s="66"/>
      <c r="L15" s="63"/>
      <c r="M15" s="653"/>
      <c r="N15" s="66"/>
      <c r="P15" s="677">
        <v>0</v>
      </c>
      <c r="Q15" s="681"/>
      <c r="R15" s="681"/>
      <c r="S15" s="681"/>
      <c r="T15" s="62" t="s">
        <v>13</v>
      </c>
      <c r="U15" s="63"/>
      <c r="V15" s="63"/>
      <c r="W15" s="63"/>
      <c r="X15" s="63"/>
      <c r="Y15"/>
      <c r="Z15"/>
      <c r="AA15"/>
      <c r="AB15"/>
      <c r="AC15" s="66"/>
      <c r="AH15" s="700">
        <v>0</v>
      </c>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0</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v>0</v>
      </c>
      <c r="AV17" s="54" t="s">
        <v>34</v>
      </c>
      <c r="AW17" s="503"/>
    </row>
    <row r="18" spans="2:49" ht="24.75" customHeight="1" thickBot="1" x14ac:dyDescent="0.2">
      <c r="K18" s="66"/>
      <c r="L18" s="63"/>
      <c r="M18" s="653"/>
      <c r="N18" s="66"/>
      <c r="P18" s="677">
        <v>0</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v>0</v>
      </c>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v>0</v>
      </c>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30</v>
      </c>
      <c r="E24" s="655"/>
      <c r="F24" s="655"/>
      <c r="G24" s="212" t="s">
        <v>198</v>
      </c>
      <c r="H24" s="644">
        <f>+F12</f>
        <v>50.5</v>
      </c>
      <c r="I24" s="645"/>
      <c r="J24" s="212" t="s">
        <v>198</v>
      </c>
      <c r="K24" s="66"/>
      <c r="L24" s="63"/>
      <c r="M24" s="654"/>
      <c r="P24" s="700">
        <v>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50.5</v>
      </c>
      <c r="Q27" s="704"/>
      <c r="R27" s="704"/>
      <c r="S27" s="704"/>
      <c r="T27" s="54" t="s">
        <v>38</v>
      </c>
      <c r="U27" s="74"/>
      <c r="V27" s="74"/>
      <c r="Y27" s="72" t="s">
        <v>39</v>
      </c>
      <c r="Z27" s="75"/>
      <c r="AH27" s="63"/>
      <c r="AI27" s="63"/>
      <c r="AJ27" s="63"/>
      <c r="AK27" s="63"/>
      <c r="AL27" s="674">
        <f>+AH18+P27</f>
        <v>50.5</v>
      </c>
      <c r="AM27" s="675"/>
      <c r="AN27" s="675"/>
      <c r="AO27" s="675"/>
      <c r="AP27" s="62" t="s">
        <v>13</v>
      </c>
      <c r="AQ27" s="322"/>
      <c r="AR27" s="141"/>
      <c r="AS27" s="677">
        <v>0</v>
      </c>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40</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v>
      </c>
      <c r="E29" s="655"/>
      <c r="F29" s="655"/>
      <c r="G29" s="212" t="s">
        <v>198</v>
      </c>
      <c r="H29" s="644">
        <f>+AL27</f>
        <v>50.5</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30</v>
      </c>
      <c r="E30" s="655"/>
      <c r="F30" s="655"/>
      <c r="G30" s="212" t="s">
        <v>198</v>
      </c>
      <c r="H30" s="644">
        <f>+AL30</f>
        <v>50.5</v>
      </c>
      <c r="I30" s="645"/>
      <c r="J30" s="212" t="s">
        <v>198</v>
      </c>
      <c r="M30" s="653"/>
      <c r="P30" s="66"/>
      <c r="R30" s="658">
        <f>+ROUND(AA28,1)+ROUND(AA29,1)+ROUND(AA30,1)</f>
        <v>40</v>
      </c>
      <c r="S30" s="704"/>
      <c r="T30" s="704"/>
      <c r="U30" s="704"/>
      <c r="V30" s="54" t="s">
        <v>16</v>
      </c>
      <c r="Y30" s="659" t="s">
        <v>186</v>
      </c>
      <c r="Z30" s="660"/>
      <c r="AA30" s="700">
        <v>0</v>
      </c>
      <c r="AB30" s="701"/>
      <c r="AC30" s="701"/>
      <c r="AD30" s="701"/>
      <c r="AE30" s="701"/>
      <c r="AF30" s="54" t="s">
        <v>13</v>
      </c>
      <c r="AL30" s="677">
        <v>50.5</v>
      </c>
      <c r="AM30" s="678"/>
      <c r="AN30" s="678"/>
      <c r="AO30" s="678"/>
      <c r="AP30" s="62" t="s">
        <v>13</v>
      </c>
      <c r="AS30" s="696"/>
      <c r="AT30" s="693"/>
      <c r="AU30" s="693"/>
      <c r="AV30" s="694"/>
      <c r="AW30" s="503"/>
    </row>
    <row r="31" spans="2:49" ht="27" customHeight="1" thickTop="1" thickBot="1" x14ac:dyDescent="0.2">
      <c r="B31" s="631" t="s">
        <v>226</v>
      </c>
      <c r="C31" s="632"/>
      <c r="D31" s="655">
        <v>30</v>
      </c>
      <c r="E31" s="655"/>
      <c r="F31" s="655"/>
      <c r="G31" s="212" t="s">
        <v>198</v>
      </c>
      <c r="H31" s="644">
        <f>+AS24</f>
        <v>40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v>0</v>
      </c>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v>10.5</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8" zoomScale="70" zoomScaleNormal="70" workbookViewId="0">
      <selection activeCell="Z19" sqref="Z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株式会社ピーエス三菱　東京建築支店</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50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10</v>
      </c>
      <c r="M9" s="393">
        <f>IF(OR(ｷ.紙くず!D24&gt;0,ｷ.紙くず!D24&lt;0),ｷ.紙くず!D24,IF(M$19&gt;0,"0",0))</f>
        <v>5</v>
      </c>
      <c r="N9" s="393">
        <f>IF(OR(ｸ.木くず!D24&gt;0,ｸ.木くず!D24&lt;0),ｸ.木くず!D24,IF(N$19&gt;0,"0",0))</f>
        <v>30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5</v>
      </c>
      <c r="T9" s="393">
        <f>IF(OR(ｾ.ｶﾞﾗｽ･ｺﾝｸﾘ･陶磁器くず!D24&gt;0,ｾ.ｶﾞﾗｽ･ｺﾝｸﾘ･陶磁器くず!D24&lt;0),ｾ.ｶﾞﾗｽ･ｺﾝｸﾘ･陶磁器くず!D24,IF(T$19&gt;0,"0",0))</f>
        <v>10</v>
      </c>
      <c r="U9" s="393">
        <f>IF(OR(ｿ.鉱さい!D24&gt;0,ｿ.鉱さい!D24&lt;0),ｿ.鉱さい!D24,IF(U$19&gt;0,"0",0))</f>
        <v>0</v>
      </c>
      <c r="V9" s="393">
        <f>IF(OR(ﾀ.がれき類!D24&gt;0,ﾀ.がれき類!D24&lt;0),ﾀ.がれき類!D24,IF(V$19&gt;0,"0",0))</f>
        <v>1000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30</v>
      </c>
      <c r="AA9" s="395">
        <f>IF(SUM(G9:Z9)&gt;0,SUM(G9:Z9),IF(AA$19&gt;0,"0",0))</f>
        <v>1140</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50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10</v>
      </c>
      <c r="M14" s="399">
        <f>IF(OR(ｷ.紙くず!D29&gt;0,ｷ.紙くず!D29&lt;0),ｷ.紙くず!D29,IF(M$19&gt;0,"0",0))</f>
        <v>5</v>
      </c>
      <c r="N14" s="399">
        <f>IF(OR(ｸ.木くず!D29&gt;0,ｸ.木くず!D29&lt;0),ｸ.木くず!D29,IF(N$19&gt;0,"0",0))</f>
        <v>30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5</v>
      </c>
      <c r="T14" s="399">
        <f>IF(OR(ｾ.ｶﾞﾗｽ･ｺﾝｸﾘ･陶磁器くず!D29&gt;0,ｾ.ｶﾞﾗｽ･ｺﾝｸﾘ･陶磁器くず!D29&lt;0),ｾ.ｶﾞﾗｽ･ｺﾝｸﾘ･陶磁器くず!D29,IF(T$19&gt;0,"0",0))</f>
        <v>10</v>
      </c>
      <c r="U14" s="399">
        <f>IF(OR(ｿ.鉱さい!D29&gt;0,ｿ.鉱さい!D29&lt;0),ｿ.鉱さい!D29,IF(U$19&gt;0,"0",0))</f>
        <v>0</v>
      </c>
      <c r="V14" s="399">
        <f>IF(OR(ﾀ.がれき類!D29&gt;0,ﾀ.がれき類!D29&lt;0),ﾀ.がれき類!D29,IF(V$19&gt;0,"0",0))</f>
        <v>1000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30</v>
      </c>
      <c r="AA14" s="401">
        <f t="shared" si="0"/>
        <v>1140</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20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10</v>
      </c>
      <c r="M15" s="399">
        <f>IF(OR(ｷ.紙くず!D30&gt;0,ｷ.紙くず!D30&lt;0),ｷ.紙くず!D30,IF(M$19&gt;0,"0",0))</f>
        <v>5</v>
      </c>
      <c r="N15" s="399">
        <f>IF(OR(ｸ.木くず!D30&gt;0,ｸ.木くず!D30&lt;0),ｸ.木くず!D30,IF(N$19&gt;0,"0",0))</f>
        <v>30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5</v>
      </c>
      <c r="T15" s="399">
        <f>IF(OR(ｾ.ｶﾞﾗｽ･ｺﾝｸﾘ･陶磁器くず!D30&gt;0,ｾ.ｶﾞﾗｽ･ｺﾝｸﾘ･陶磁器くず!D30&lt;0),ｾ.ｶﾞﾗｽ･ｺﾝｸﾘ･陶磁器くず!D30,IF(T$19&gt;0,"0",0))</f>
        <v>10</v>
      </c>
      <c r="U15" s="399">
        <f>IF(OR(ｿ.鉱さい!D30&gt;0,ｿ.鉱さい!D30&lt;0),ｿ.鉱さい!D30,IF(U$19&gt;0,"0",0))</f>
        <v>0</v>
      </c>
      <c r="V15" s="399">
        <f>IF(OR(ﾀ.がれき類!D30&gt;0,ﾀ.がれき類!D30&lt;0),ﾀ.がれき類!D30,IF(V$19&gt;0,"0",0))</f>
        <v>1000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30</v>
      </c>
      <c r="AA15" s="401">
        <f t="shared" si="0"/>
        <v>1110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50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10</v>
      </c>
      <c r="M16" s="399">
        <f>IF(OR(ｷ.紙くず!D31&gt;0,ｷ.紙くず!D31&lt;0),ｷ.紙くず!D31,IF(M$19&gt;0,"0",0))</f>
        <v>5</v>
      </c>
      <c r="N16" s="399">
        <f>IF(OR(ｸ.木くず!D31&gt;0,ｸ.木くず!D31&lt;0),ｸ.木くず!D31,IF(N$19&gt;0,"0",0))</f>
        <v>30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5</v>
      </c>
      <c r="T16" s="399">
        <f>IF(OR(ｾ.ｶﾞﾗｽ･ｺﾝｸﾘ･陶磁器くず!D31&gt;0,ｾ.ｶﾞﾗｽ･ｺﾝｸﾘ･陶磁器くず!D31&lt;0),ｾ.ｶﾞﾗｽ･ｺﾝｸﾘ･陶磁器くず!D31,IF(T$19&gt;0,"0",0))</f>
        <v>10</v>
      </c>
      <c r="U16" s="399">
        <f>IF(OR(ｿ.鉱さい!D31&gt;0,ｿ.鉱さい!D31&lt;0),ｿ.鉱さい!D31,IF(U$19&gt;0,"0",0))</f>
        <v>0</v>
      </c>
      <c r="V16" s="399">
        <f>IF(OR(ﾀ.がれき類!D31&gt;0,ﾀ.がれき類!D31&lt;0),ﾀ.がれき類!D31,IF(V$19&gt;0,"0",0))</f>
        <v>1000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30</v>
      </c>
      <c r="AA16" s="401">
        <f t="shared" si="0"/>
        <v>1140</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3.2</v>
      </c>
      <c r="M19" s="405">
        <f t="shared" si="1"/>
        <v>0</v>
      </c>
      <c r="N19" s="405">
        <f t="shared" si="1"/>
        <v>37.4</v>
      </c>
      <c r="O19" s="405">
        <f t="shared" si="1"/>
        <v>0</v>
      </c>
      <c r="P19" s="405">
        <f t="shared" si="1"/>
        <v>0</v>
      </c>
      <c r="Q19" s="405">
        <f t="shared" si="1"/>
        <v>0</v>
      </c>
      <c r="R19" s="405">
        <f t="shared" si="1"/>
        <v>0</v>
      </c>
      <c r="S19" s="405">
        <f t="shared" si="1"/>
        <v>7.9</v>
      </c>
      <c r="T19" s="405">
        <f t="shared" si="1"/>
        <v>63</v>
      </c>
      <c r="U19" s="405">
        <f t="shared" si="1"/>
        <v>0</v>
      </c>
      <c r="V19" s="405">
        <f t="shared" si="1"/>
        <v>297.89999999999998</v>
      </c>
      <c r="W19" s="405">
        <f t="shared" si="1"/>
        <v>0</v>
      </c>
      <c r="X19" s="405">
        <f t="shared" si="1"/>
        <v>0</v>
      </c>
      <c r="Y19" s="405">
        <f t="shared" si="1"/>
        <v>0</v>
      </c>
      <c r="Z19" s="406">
        <f t="shared" si="1"/>
        <v>50.5</v>
      </c>
      <c r="AA19" s="407">
        <f t="shared" ref="AA19:AA25" si="2">SUM(G19:Z19)</f>
        <v>459.9</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3.2</v>
      </c>
      <c r="M37" s="441">
        <f t="shared" si="8"/>
        <v>0</v>
      </c>
      <c r="N37" s="441">
        <f t="shared" si="8"/>
        <v>37.4</v>
      </c>
      <c r="O37" s="441">
        <f t="shared" si="8"/>
        <v>0</v>
      </c>
      <c r="P37" s="441">
        <f t="shared" si="8"/>
        <v>0</v>
      </c>
      <c r="Q37" s="441">
        <f t="shared" si="8"/>
        <v>0</v>
      </c>
      <c r="R37" s="441">
        <f t="shared" si="8"/>
        <v>0</v>
      </c>
      <c r="S37" s="441">
        <f t="shared" si="8"/>
        <v>7.9</v>
      </c>
      <c r="T37" s="441">
        <f t="shared" si="8"/>
        <v>63</v>
      </c>
      <c r="U37" s="441">
        <f t="shared" si="8"/>
        <v>0</v>
      </c>
      <c r="V37" s="441">
        <f t="shared" si="8"/>
        <v>297.89999999999998</v>
      </c>
      <c r="W37" s="441">
        <f t="shared" si="8"/>
        <v>0</v>
      </c>
      <c r="X37" s="441">
        <f t="shared" si="8"/>
        <v>0</v>
      </c>
      <c r="Y37" s="441">
        <f t="shared" si="8"/>
        <v>0</v>
      </c>
      <c r="Z37" s="442">
        <f t="shared" si="8"/>
        <v>50.5</v>
      </c>
      <c r="AA37" s="443">
        <f t="shared" si="4"/>
        <v>459.9</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3</v>
      </c>
      <c r="M38" s="432">
        <f t="shared" si="9"/>
        <v>0</v>
      </c>
      <c r="N38" s="432">
        <f t="shared" si="9"/>
        <v>37.4</v>
      </c>
      <c r="O38" s="432">
        <f t="shared" si="9"/>
        <v>0</v>
      </c>
      <c r="P38" s="432">
        <f t="shared" si="9"/>
        <v>0</v>
      </c>
      <c r="Q38" s="432">
        <f t="shared" si="9"/>
        <v>0</v>
      </c>
      <c r="R38" s="432">
        <f t="shared" si="9"/>
        <v>0</v>
      </c>
      <c r="S38" s="432">
        <f t="shared" si="9"/>
        <v>7.9</v>
      </c>
      <c r="T38" s="432">
        <f t="shared" si="9"/>
        <v>23.9</v>
      </c>
      <c r="U38" s="432">
        <f t="shared" si="9"/>
        <v>0</v>
      </c>
      <c r="V38" s="432">
        <f t="shared" si="9"/>
        <v>289</v>
      </c>
      <c r="W38" s="432">
        <f t="shared" si="9"/>
        <v>0</v>
      </c>
      <c r="X38" s="432">
        <f t="shared" si="9"/>
        <v>0</v>
      </c>
      <c r="Y38" s="432">
        <f t="shared" si="9"/>
        <v>0</v>
      </c>
      <c r="Z38" s="433">
        <f t="shared" si="9"/>
        <v>40</v>
      </c>
      <c r="AA38" s="434">
        <f t="shared" si="4"/>
        <v>401.2</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3</v>
      </c>
      <c r="M39" s="435">
        <f>+ｷ.紙くず!$AA$28</f>
        <v>0</v>
      </c>
      <c r="N39" s="435">
        <f>+ｸ.木くず!$AA$28</f>
        <v>37.4</v>
      </c>
      <c r="O39" s="435">
        <f>+ｹ.繊維くず!$AA$28</f>
        <v>0</v>
      </c>
      <c r="P39" s="435">
        <f>+ｺ.動植物性残さ!$AA$28</f>
        <v>0</v>
      </c>
      <c r="Q39" s="435">
        <f>+ｻ.動物系固形不要物!$AA$28</f>
        <v>0</v>
      </c>
      <c r="R39" s="435">
        <f>+ｼ.ｺﾞﾑくず!$AA$28</f>
        <v>0</v>
      </c>
      <c r="S39" s="435">
        <f>+ｽ.金属くず!$AA$28</f>
        <v>7.9</v>
      </c>
      <c r="T39" s="435">
        <f>+ｾ.ｶﾞﾗｽ･ｺﾝｸﾘ･陶磁器くず!$AA$28</f>
        <v>23.9</v>
      </c>
      <c r="U39" s="435">
        <f>+ｿ.鉱さい!$AA$28</f>
        <v>0</v>
      </c>
      <c r="V39" s="435">
        <f>+ﾀ.がれき類!$AA$28</f>
        <v>289</v>
      </c>
      <c r="W39" s="435">
        <f>+ﾁ.動物のふん尿!$AA$28</f>
        <v>0</v>
      </c>
      <c r="X39" s="435">
        <f>+ﾂ.動物の死体!$AA$28</f>
        <v>0</v>
      </c>
      <c r="Y39" s="435">
        <f>+ﾃ.ばいじん!$AA$28</f>
        <v>0</v>
      </c>
      <c r="Z39" s="436">
        <f>+ﾄ.混合廃棄物その他!$AA$28</f>
        <v>40</v>
      </c>
      <c r="AA39" s="437">
        <f t="shared" si="4"/>
        <v>401.2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0.2</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39.1</v>
      </c>
      <c r="U42" s="438">
        <f>+ｿ.鉱さい!$R$33</f>
        <v>0</v>
      </c>
      <c r="V42" s="438">
        <f>+ﾀ.がれき類!$R$33</f>
        <v>8.9</v>
      </c>
      <c r="W42" s="438">
        <f>+ﾁ.動物のふん尿!$R$33</f>
        <v>0</v>
      </c>
      <c r="X42" s="438">
        <f>+ﾂ.動物の死体!$R$33</f>
        <v>0</v>
      </c>
      <c r="Y42" s="438">
        <f>+ﾃ.ばいじん!$R$33</f>
        <v>0</v>
      </c>
      <c r="Z42" s="439">
        <f>+ﾄ.混合廃棄物その他!$R$33</f>
        <v>10.5</v>
      </c>
      <c r="AA42" s="440">
        <f>SUM(G42:Z42)</f>
        <v>58.7</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3.2</v>
      </c>
      <c r="M43" s="444">
        <f>+ｷ.紙くず!$AL$27</f>
        <v>0</v>
      </c>
      <c r="N43" s="444">
        <f>+ｸ.木くず!$AL$27</f>
        <v>37.4</v>
      </c>
      <c r="O43" s="444">
        <f>+ｹ.繊維くず!$AL$27</f>
        <v>0</v>
      </c>
      <c r="P43" s="444">
        <f>+ｺ.動植物性残さ!$AL$27</f>
        <v>0</v>
      </c>
      <c r="Q43" s="444">
        <f>+ｻ.動物系固形不要物!$AL$27</f>
        <v>0</v>
      </c>
      <c r="R43" s="444">
        <f>+ｼ.ｺﾞﾑくず!$AL$27</f>
        <v>0</v>
      </c>
      <c r="S43" s="444">
        <f>+ｽ.金属くず!$AL$27</f>
        <v>7.9</v>
      </c>
      <c r="T43" s="444">
        <f>+ｾ.ｶﾞﾗｽ･ｺﾝｸﾘ･陶磁器くず!$AL$27</f>
        <v>63</v>
      </c>
      <c r="U43" s="444">
        <f>+ｿ.鉱さい!$AL$27</f>
        <v>0</v>
      </c>
      <c r="V43" s="444">
        <f>+ﾀ.がれき類!$AL$27</f>
        <v>297.89999999999998</v>
      </c>
      <c r="W43" s="444">
        <f>+ﾁ.動物のふん尿!$AL$27</f>
        <v>0</v>
      </c>
      <c r="X43" s="444">
        <f>+ﾂ.動物の死体!$AL$27</f>
        <v>0</v>
      </c>
      <c r="Y43" s="444">
        <f>+ﾃ.ばいじん!$AL$27</f>
        <v>0</v>
      </c>
      <c r="Z43" s="445">
        <f>+ﾄ.混合廃棄物その他!$AL$27</f>
        <v>50.5</v>
      </c>
      <c r="AA43" s="446">
        <f t="shared" si="4"/>
        <v>459.9</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3.2</v>
      </c>
      <c r="M44" s="447">
        <f>+ｷ.紙くず!$AL$30</f>
        <v>0</v>
      </c>
      <c r="N44" s="447">
        <f>+ｸ.木くず!$AL$30</f>
        <v>20</v>
      </c>
      <c r="O44" s="447">
        <f>+ｹ.繊維くず!$AL$30</f>
        <v>0</v>
      </c>
      <c r="P44" s="447">
        <f>+ｺ.動植物性残さ!$AL$30</f>
        <v>0</v>
      </c>
      <c r="Q44" s="447">
        <f>+ｻ.動物系固形不要物!$AL$30</f>
        <v>0</v>
      </c>
      <c r="R44" s="447">
        <f>+ｼ.ｺﾞﾑくず!$AL$30</f>
        <v>0</v>
      </c>
      <c r="S44" s="447">
        <f>+ｽ.金属くず!$AL$30</f>
        <v>7.9</v>
      </c>
      <c r="T44" s="447">
        <f>+ｾ.ｶﾞﾗｽ･ｺﾝｸﾘ･陶磁器くず!$AL$30</f>
        <v>31</v>
      </c>
      <c r="U44" s="447">
        <f>+ｿ.鉱さい!$AL$30</f>
        <v>0</v>
      </c>
      <c r="V44" s="447">
        <f>+ﾀ.がれき類!$AL$30</f>
        <v>105</v>
      </c>
      <c r="W44" s="447">
        <f>+ﾁ.動物のふん尿!$AL$30</f>
        <v>0</v>
      </c>
      <c r="X44" s="447">
        <f>+ﾂ.動物の死体!$AL$30</f>
        <v>0</v>
      </c>
      <c r="Y44" s="447">
        <f>+ﾃ.ばいじん!$AL$30</f>
        <v>0</v>
      </c>
      <c r="Z44" s="448">
        <f>+ﾄ.混合廃棄物その他!$AL$30</f>
        <v>50.5</v>
      </c>
      <c r="AA44" s="449">
        <f t="shared" si="4"/>
        <v>217.6</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3</v>
      </c>
      <c r="M45" s="450">
        <f>+ｷ.紙くず!$AS$24</f>
        <v>0</v>
      </c>
      <c r="N45" s="450">
        <f>+ｸ.木くず!$AS$24</f>
        <v>37.4</v>
      </c>
      <c r="O45" s="450">
        <f>+ｹ.繊維くず!$AS$24</f>
        <v>0</v>
      </c>
      <c r="P45" s="450">
        <f>+ｺ.動植物性残さ!$AS$24</f>
        <v>0</v>
      </c>
      <c r="Q45" s="450">
        <f>+ｻ.動物系固形不要物!$AS$24</f>
        <v>0</v>
      </c>
      <c r="R45" s="450">
        <f>+ｼ.ｺﾞﾑくず!$AS$24</f>
        <v>0</v>
      </c>
      <c r="S45" s="450">
        <f>+ｽ.金属くず!$AS$24</f>
        <v>7.9</v>
      </c>
      <c r="T45" s="450">
        <f>+ｾ.ｶﾞﾗｽ･ｺﾝｸﾘ･陶磁器くず!$AS$24</f>
        <v>23.9</v>
      </c>
      <c r="U45" s="450">
        <f>+ｿ.鉱さい!$AS$24</f>
        <v>0</v>
      </c>
      <c r="V45" s="450">
        <f>+ﾀ.がれき類!$AS$24</f>
        <v>289</v>
      </c>
      <c r="W45" s="450">
        <f>+ﾁ.動物のふん尿!$AS$24</f>
        <v>0</v>
      </c>
      <c r="X45" s="450">
        <f>+ﾂ.動物の死体!$AS$24</f>
        <v>0</v>
      </c>
      <c r="Y45" s="450">
        <f>+ﾃ.ばいじん!$AS$24</f>
        <v>0</v>
      </c>
      <c r="Z45" s="451">
        <f>+ﾄ.混合廃棄物その他!$AS$24</f>
        <v>40</v>
      </c>
      <c r="AA45" s="452">
        <f t="shared" si="4"/>
        <v>401.2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50</v>
      </c>
      <c r="I55" s="506">
        <f t="shared" si="10"/>
        <v>0</v>
      </c>
      <c r="J55" s="506">
        <f t="shared" si="10"/>
        <v>0</v>
      </c>
      <c r="K55" s="506">
        <f t="shared" si="10"/>
        <v>0</v>
      </c>
      <c r="L55" s="506">
        <f t="shared" si="10"/>
        <v>13.2</v>
      </c>
      <c r="M55" s="506">
        <f t="shared" si="10"/>
        <v>5</v>
      </c>
      <c r="N55" s="506">
        <f t="shared" si="10"/>
        <v>67.400000000000006</v>
      </c>
      <c r="O55" s="506">
        <f t="shared" si="10"/>
        <v>0</v>
      </c>
      <c r="P55" s="506">
        <f t="shared" si="10"/>
        <v>0</v>
      </c>
      <c r="Q55" s="506">
        <f t="shared" si="10"/>
        <v>0</v>
      </c>
      <c r="R55" s="506">
        <f t="shared" si="10"/>
        <v>0</v>
      </c>
      <c r="S55" s="506">
        <f t="shared" si="10"/>
        <v>12.9</v>
      </c>
      <c r="T55" s="506">
        <f t="shared" si="10"/>
        <v>73</v>
      </c>
      <c r="U55" s="506">
        <f t="shared" si="10"/>
        <v>0</v>
      </c>
      <c r="V55" s="506">
        <f t="shared" si="10"/>
        <v>1297.9000000000001</v>
      </c>
      <c r="W55" s="506">
        <f t="shared" si="10"/>
        <v>0</v>
      </c>
      <c r="X55" s="506">
        <f t="shared" si="10"/>
        <v>0</v>
      </c>
      <c r="Y55" s="506">
        <f t="shared" si="10"/>
        <v>0</v>
      </c>
      <c r="Z55" s="506">
        <f t="shared" si="10"/>
        <v>80.5</v>
      </c>
      <c r="AA55" s="507">
        <f>+AA9+AA19+AA20</f>
        <v>1599.9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令和６年 　６月２０日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東京都港区東新橋１－９－１　
東京汐留ビルディング１８階</v>
      </c>
      <c r="K16" s="853"/>
      <c r="L16" s="854"/>
      <c r="M16" s="854"/>
      <c r="N16" s="854"/>
      <c r="O16" s="855"/>
    </row>
    <row r="17" spans="1:48" ht="26.25" customHeight="1" x14ac:dyDescent="0.15">
      <c r="C17" s="249"/>
      <c r="D17" s="250"/>
      <c r="E17" s="250"/>
      <c r="F17" s="250"/>
      <c r="G17" s="250"/>
      <c r="H17" s="254" t="s">
        <v>7</v>
      </c>
      <c r="I17" s="254"/>
      <c r="J17" s="853" t="str">
        <f>+表紙!J40</f>
        <v>株式会社ピーエス三菱　東京建築支店　
執行役員支店長　平田　聖二</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03-6385-8100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株式会社ピーエス三菱　東京建築支店</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1313</v>
      </c>
      <c r="N25" s="839"/>
      <c r="O25" s="840"/>
    </row>
    <row r="26" spans="1:48" ht="18" customHeight="1" x14ac:dyDescent="0.15">
      <c r="C26" s="819" t="s">
        <v>11</v>
      </c>
      <c r="D26" s="820"/>
      <c r="E26" s="821"/>
      <c r="F26" s="813" t="str">
        <f>+表紙!F49</f>
        <v>東京都港区東新橋１－９－１　東京汐留ビルディング１８階</v>
      </c>
      <c r="G26" s="814"/>
      <c r="H26" s="814"/>
      <c r="I26" s="814"/>
      <c r="J26" s="814"/>
      <c r="K26" s="814"/>
      <c r="L26" s="139" t="s">
        <v>172</v>
      </c>
      <c r="M26" s="259"/>
      <c r="N26" s="817" t="str">
        <f>IF(+表紙!N49="","",+表紙!N49)</f>
        <v>03-6385-8100</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総合建設業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20662</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１８５人</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1140</v>
      </c>
      <c r="I40" s="293" t="s">
        <v>4</v>
      </c>
      <c r="J40" s="594" t="s">
        <v>324</v>
      </c>
      <c r="K40" s="595"/>
      <c r="L40" s="596"/>
      <c r="M40" s="797">
        <f>+表紙!M63</f>
        <v>1140</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1110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1140</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2024-06-21T01:26:14Z</dcterms:created>
  <dcterms:modified xsi:type="dcterms:W3CDTF">2024-09-05T04:27:28Z</dcterms:modified>
</cp:coreProperties>
</file>