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19200" windowHeight="696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O11" i="94" s="1"/>
  <c r="AK27" i="82"/>
  <c r="X32" i="94"/>
  <c r="X31" i="94" s="1"/>
  <c r="X26" i="94" s="1"/>
  <c r="X18" i="82"/>
  <c r="O16" i="83"/>
  <c r="Y50" i="94" s="1"/>
  <c r="X21" i="83"/>
  <c r="AK27" i="83"/>
  <c r="O16" i="94"/>
  <c r="O9" i="94"/>
  <c r="O55" i="94" s="1"/>
  <c r="O14" i="94"/>
  <c r="H27" i="94"/>
  <c r="X27" i="94"/>
  <c r="X21" i="78"/>
  <c r="O16" i="79"/>
  <c r="R50" i="94" s="1"/>
  <c r="X21" i="89"/>
  <c r="F12" i="83"/>
  <c r="O18" i="94"/>
  <c r="O15" i="94"/>
  <c r="AA23" i="94"/>
  <c r="Y38" i="94"/>
  <c r="Y37" i="94" s="1"/>
  <c r="Y19" i="94" s="1"/>
  <c r="AA40" i="94"/>
  <c r="AK27" i="77"/>
  <c r="AK27" i="74"/>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31" i="87" s="1"/>
  <c r="O52" i="94" s="1"/>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3" i="94" l="1"/>
  <c r="O10" i="94"/>
  <c r="O17" i="94"/>
  <c r="O12"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<sst xmlns="http://schemas.openxmlformats.org/spreadsheetml/2006/main" count="3174" uniqueCount="464">
  <si>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</si>
  <si>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</si>
  <si>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</si>
  <si>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</si>
  <si>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</si>
  <si>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</si>
  <si>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</si>
  <si>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</si>
  <si>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</si>
  <si>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</si>
  <si>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</si>
  <si>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</si>
  <si>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</si>
  <si>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</si>
  <si>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</si>
  <si>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</si>
  <si>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</si>
  <si>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</si>
  <si>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</si>
  <si>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</si>
  <si>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</si>
  <si>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</si>
  <si>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</si>
  <si>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</si>
  <si>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</si>
  <si>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</si>
  <si>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</si>
  <si>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</si>
  <si>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</si>
  <si>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</si>
  <si>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</si>
  <si>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</si>
  <si>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</si>
  <si>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</si>
  <si>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</si>
  <si>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</si>
  <si>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</si>
  <si>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</si>
  <si>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</si>
  <si>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</si>
  <si>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</si>
  <si>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</si>
  <si>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</si>
  <si>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</si>
  <si>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</si>
  <si>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</si>
  <si>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</si>
  <si>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</si>
  <si>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</si>
  <si>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</si>
  <si>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</si>
  <si>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</si>
  <si>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</si>
  <si>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</si>
  <si>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</si>
  <si>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</si>
  <si>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</si>
  <si>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</si>
  <si>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</si>
  <si>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</si>
  <si>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</si>
  <si>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</si>
  <si>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</si>
  <si>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</si>
  <si>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</si>
  <si>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</si>
  <si>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</si>
  <si>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</si>
  <si>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</si>
  <si>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</si>
  <si>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</si>
  <si>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</si>
  <si>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</si>
  <si>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</si>
  <si>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</si>
  <si>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</si>
  <si>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</si>
  <si>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</si>
  <si>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</si>
  <si>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</si>
  <si>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</si>
  <si>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</si>
  <si>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</si>
  <si>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</si>
  <si>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</si>
  <si>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</si>
  <si>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</si>
  <si>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</si>
  <si>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</si>
  <si>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</si>
  <si>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</si>
  <si>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</si>
  <si>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</si>
  <si>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</si>
  <si>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</si>
  <si>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</si>
  <si>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</si>
  <si>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</si>
  <si>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</si>
  <si>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</si>
  <si>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</si>
  <si>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</si>
  <si>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</si>
  <si>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</si>
  <si>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</si>
  <si>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</si>
  <si>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</si>
  <si>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</si>
  <si>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</si>
  <si>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</si>
  <si>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</si>
  <si>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</si>
  <si>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</si>
  <si>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</si>
  <si>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</si>
  <si>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</si>
  <si>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</si>
  <si>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</si>
  <si>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</si>
  <si>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</si>
  <si>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</si>
  <si>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</si>
  <si>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</si>
  <si>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</si>
  <si>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</si>
  <si>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</si>
  <si>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</si>
  <si>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</si>
  <si>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</si>
  <si>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</si>
  <si>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</si>
  <si>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</si>
  <si>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</si>
  <si>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</si>
  <si>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</si>
  <si>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</si>
  <si>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</si>
  <si>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</si>
  <si>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</si>
  <si>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</si>
  <si>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</si>
  <si>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</si>
  <si>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</si>
  <si>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</si>
  <si>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</si>
  <si>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</si>
  <si>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</si>
  <si>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</si>
  <si>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</si>
  <si>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</si>
  <si>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</si>
  <si>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</si>
  <si>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</si>
  <si>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</si>
  <si>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</si>
  <si>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</si>
  <si>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</si>
  <si>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</si>
  <si>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</si>
  <si>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</si>
  <si>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</si>
  <si>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</si>
  <si>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</si>
  <si>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</si>
  <si>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</si>
  <si>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</si>
  <si>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</si>
  <si>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</si>
  <si>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</si>
  <si>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</si>
  <si>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</si>
  <si>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</si>
  <si>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</si>
  <si>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</si>
  <si>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</si>
  <si>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</si>
  <si>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</si>
  <si>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</si>
  <si>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</si>
  <si>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</si>
  <si>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</si>
  <si>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</si>
  <si>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</si>
  <si>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</si>
  <si>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</si>
  <si>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</si>
  <si>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</si>
  <si>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</si>
  <si>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</si>
  <si>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</si>
  <si>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</si>
  <si>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</si>
  <si>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</si>
  <si>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</si>
  <si>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</si>
  <si>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</si>
  <si>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</si>
  <si>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</si>
  <si>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</si>
  <si>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</si>
  <si>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</si>
  <si>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</si>
  <si>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</si>
  <si>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</si>
  <si>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</si>
  <si>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</si>
  <si>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</si>
  <si>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</si>
  <si>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</si>
  <si>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</si>
  <si>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</si>
  <si>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</si>
  <si>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</si>
  <si>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</si>
  <si>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</si>
  <si>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</si>
  <si>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</si>
  <si>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</si>
  <si>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</si>
  <si>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</si>
  <si>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</si>
  <si>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</si>
  <si>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</si>
  <si>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</si>
  <si>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</si>
  <si>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</si>
  <si>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</si>
  <si>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</si>
  <si>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</si>
  <si>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</si>
  <si>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</si>
  <si>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</si>
  <si>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</si>
  <si>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</si>
  <si>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</si>
  <si>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</si>
  <si>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</si>
  <si>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</si>
  <si>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</si>
  <si>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</si>
  <si>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</si>
  <si>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</si>
  <si>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</si>
  <si>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</si>
  <si>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</si>
  <si>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</si>
  <si>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</si>
  <si>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</si>
  <si>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</si>
  <si>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</si>
  <si>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</si>
  <si>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</si>
  <si>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</si>
  <si>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</si>
  <si>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</si>
  <si>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</si>
  <si>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</si>
  <si>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</si>
  <si>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</si>
  <si>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</si>
  <si>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</si>
  <si>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</si>
  <si>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</si>
  <si>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</si>
  <si>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</si>
  <si>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</si>
  <si>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</si>
  <si>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</si>
  <si>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</si>
  <si>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</si>
  <si>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</si>
  <si>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</si>
  <si>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</si>
  <si>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</si>
  <si>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</si>
  <si>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</si>
  <si>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</si>
  <si>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</si>
  <si>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</si>
  <si>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</si>
  <si>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</si>
  <si>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</si>
  <si>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</si>
  <si>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</si>
  <si>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</si>
  <si>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</si>
  <si>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</si>
  <si>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</si>
  <si>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</si>
  <si>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</si>
  <si>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</si>
  <si>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</si>
  <si>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</si>
  <si>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</si>
  <si>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</si>
  <si>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</si>
  <si>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</si>
  <si>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</si>
  <si>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</si>
  <si>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</si>
  <si>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</si>
  <si>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</si>
  <si>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</si>
  <si>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</si>
  <si>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</si>
  <si>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</si>
  <si>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</si>
  <si>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</si>
  <si>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</si>
  <si>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</si>
  <si>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</si>
  <si>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</si>
  <si>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</si>
  <si>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</si>
  <si>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</si>
  <si>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</si>
  <si>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</si>
  <si>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</si>
  <si>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</si>
  <si>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</si>
  <si>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</si>
  <si>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</si>
  <si>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</si>
  <si>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</si>
  <si>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</si>
  <si>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</si>
  <si>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</si>
  <si>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</si>
  <si>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</si>
  <si>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</si>
  <si>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</si>
  <si>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</si>
  <si>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</si>
  <si>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</si>
  <si>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</si>
  <si>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</si>
  <si>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</si>
  <si>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</si>
  <si>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</si>
  <si>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</si>
  <si>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</si>
  <si>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</si>
  <si>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</si>
  <si>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</si>
  <si>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</si>
  <si>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</si>
  <si>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</si>
  <si>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</si>
  <si>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</si>
  <si>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</si>
  <si>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</si>
  <si>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</si>
  <si>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</si>
  <si>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</si>
  <si>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</si>
  <si>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</si>
  <si>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</si>
  <si>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</si>
  <si>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</si>
  <si>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</si>
  <si>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</si>
  <si>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</si>
  <si>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</si>
  <si>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</si>
  <si>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</si>
  <si>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</si>
  <si>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</si>
  <si>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</si>
  <si>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</si>
  <si>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</si>
  <si>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</si>
  <si>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</si>
  <si>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</si>
  <si>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</si>
  <si>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</si>
  <si>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</si>
  <si>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</si>
  <si>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</si>
  <si>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</si>
  <si>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</si>
  <si>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</si>
  <si>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</si>
  <si>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</si>
  <si>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</si>
  <si>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</si>
  <si>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</si>
  <si>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</si>
  <si>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</si>
  <si>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</si>
  <si>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</si>
  <si>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</si>
  <si>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</si>
  <si>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</si>
  <si>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</si>
  <si>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</si>
  <si>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</si>
  <si>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</si>
  <si>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</si>
  <si>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</si>
  <si>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</si>
  <si>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</si>
  <si>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</si>
  <si>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</si>
  <si>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</si>
  <si>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</si>
  <si>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</si>
  <si>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</si>
  <si>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</si>
  <si>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</si>
  <si>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</si>
  <si>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</si>
  <si>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</si>
  <si>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</si>
  <si>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</si>
  <si>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</si>
  <si>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</si>
  <si>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</si>
  <si>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</si>
  <si>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</si>
  <si>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</si>
  <si>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</si>
  <si>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</si>
  <si>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</si>
  <si>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令和    年    月    日</t>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</si>
  <si>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</si>
  <si>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</si>
  <si>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</si>
  <si>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</si>
  <si>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</si>
  <si>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</si>
  <si>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</si>
  <si>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</si>
  <si>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</si>
  <si>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</si>
  <si>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</si>
  <si>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</si>
  <si>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</si>
  <si>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</si>
  <si>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</si>
  <si>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</si>
  <si>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</si>
  <si>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</si>
  <si>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</si>
  <si>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</si>
  <si>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</si>
  <si>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</si>
  <si>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神奈川県横浜市都筑区中川1-4-1
ﾊｳｽｸｴｱ横浜情報館3階</t>
    <phoneticPr fontId="3"/>
  </si>
  <si>
    <t>住友林業㈱住宅事業本部 
安全・環境・検査室　横塚　洋</t>
    <phoneticPr fontId="3"/>
  </si>
  <si>
    <t>住友林業㈱　住宅事業本部　安全・環境・検査室　産業廃棄物事務センター</t>
    <phoneticPr fontId="3"/>
  </si>
  <si>
    <t>神奈川県管轄区域内</t>
    <phoneticPr fontId="3"/>
  </si>
  <si>
    <t>045-914-5608</t>
    <phoneticPr fontId="3"/>
  </si>
  <si>
    <t>横浜市長</t>
    <phoneticPr fontId="3"/>
  </si>
  <si>
    <t>Ｄ－建設業</t>
    <phoneticPr fontId="3"/>
  </si>
  <si>
    <t>全社　5,840名（2024/4）当該事業場(304名)</t>
    <phoneticPr fontId="3"/>
  </si>
  <si>
    <t>別紙Ⅰのとおり</t>
    <phoneticPr fontId="3"/>
  </si>
  <si>
    <t>別紙Ⅱのとおり</t>
    <phoneticPr fontId="3"/>
  </si>
  <si>
    <t>・新築系の廃棄物については、梱包材や養生材を過剰にせず、必要最小限としている
・解体系の廃棄物は、分別を行い、混合廃棄物を抑制している</t>
    <phoneticPr fontId="3"/>
  </si>
  <si>
    <t>・新築系については、資材のプレカット化、端材の再生利用化等、3R化を推進する
・解体系については、解体工事による分別をより徹底的に行う事で、混合廃棄物を最小限に抑える</t>
    <phoneticPr fontId="3"/>
  </si>
  <si>
    <t>・新築工事では、現場にて１１品目の分別を指導している
・解体工事においても、現場での分別を推進している</t>
    <phoneticPr fontId="3"/>
  </si>
  <si>
    <t>・新築工事では、現場の全職方に分別の徹底を指導する
・解体工事でも、現場での分別を徹底し、混合廃棄物を最小限に抑える</t>
    <phoneticPr fontId="3"/>
  </si>
  <si>
    <t>新規中間処理委託業者との契約に当たっては厳正な審査により締結しており、
契約した処理工場には年1回～2回の施設確認（踏査）を実施している。</t>
    <phoneticPr fontId="3"/>
  </si>
  <si>
    <t>・従来の契約済処分場の現場踏査を、年1回～2回継続実施する
・新規の採用においては、優良認定処理業者や再生利用業者の採用を推進するが、
　処理委託する業者で、未取得業者には取得推進を促す。</t>
    <phoneticPr fontId="3"/>
  </si>
  <si>
    <t>注文住宅の建築（解体工事含む）</t>
    <phoneticPr fontId="3"/>
  </si>
  <si>
    <t>045-914-5608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</si>
</sst>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9230" y="2219325"/>
          <a:ext cx="388620" cy="64008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7895"/>
          <a:ext cx="396240" cy="64008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6240" cy="64008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79550" y="2216150"/>
          <a:ext cx="406400" cy="62230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9550" y="2187575"/>
          <a:ext cx="406400" cy="63182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79550" y="2187575"/>
          <a:ext cx="406400" cy="63182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9550" y="2178050"/>
          <a:ext cx="406400" cy="62230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2" zoomScale="91" zoomScaleNormal="115" zoomScaleSheetLayoutView="91" workbookViewId="0">
      <selection activeCell="M230" sqref="M230"/>
    </sheetView>
  </sheetViews>
  <sheetFormatPr defaultColWidth="9" defaultRowHeight="12" x14ac:dyDescent="0.15"/>
  <cols>
    <col min="1" max="1" width="1.125" style="28" customWidth="1"/>
    <col min="2" max="2" width="3.375" style="28" customWidth="1"/>
    <col min="3" max="3" width="2.875" style="26" customWidth="1"/>
    <col min="4" max="4" width="3.125" style="26" customWidth="1"/>
    <col min="5" max="5" width="9.625" style="26" customWidth="1"/>
    <col min="6" max="6" width="2.875" style="26" customWidth="1"/>
    <col min="7" max="7" width="9.875" style="26" customWidth="1"/>
    <col min="8" max="8" width="1.875" style="26" customWidth="1"/>
    <col min="9" max="9" width="3.875" style="26" customWidth="1"/>
    <col min="10" max="10" width="9.875" style="26" customWidth="1"/>
    <col min="11" max="11" width="1.875" style="26" customWidth="1"/>
    <col min="12" max="12" width="3.875" style="26" customWidth="1"/>
    <col min="13" max="13" width="9.875" style="26" customWidth="1"/>
    <col min="14" max="14" width="1.875" style="26" customWidth="1"/>
    <col min="15" max="15" width="4.875" style="26" customWidth="1"/>
    <col min="16" max="16" width="8.875" style="26" customWidth="1"/>
    <col min="17" max="17" width="1.875" style="26" customWidth="1"/>
    <col min="18" max="18" width="4.875" style="26" customWidth="1"/>
    <col min="19" max="19" width="0.875" style="26" customWidth="1"/>
    <col min="20" max="20" width="7.875" style="26" customWidth="1"/>
    <col min="21" max="21" width="1.375" style="26" customWidth="1"/>
    <col min="22" max="22" width="2.125" style="26" customWidth="1"/>
    <col min="23" max="23" width="9" style="26"/>
    <col min="24" max="24" width="9" style="53"/>
    <col min="25" max="25" width="10.875" style="53" customWidth="1"/>
    <col min="26" max="26" width="9" style="53"/>
    <col min="27" max="27" width="13.375" style="53" customWidth="1"/>
    <col min="28" max="33" width="9" style="53"/>
    <col min="34" max="34" width="33.8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432</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444</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433</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3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423</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451</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446</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447</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450</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448</v>
      </c>
      <c r="G48" s="733"/>
      <c r="H48" s="733"/>
      <c r="I48" s="734"/>
      <c r="J48" s="734"/>
      <c r="K48" s="734"/>
      <c r="L48" s="734"/>
      <c r="M48" s="734"/>
      <c r="N48" s="734"/>
      <c r="O48" s="734"/>
      <c r="P48" s="640" t="s">
        <v>434</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1671</v>
      </c>
      <c r="Q49" s="754"/>
      <c r="R49" s="754"/>
      <c r="S49" s="754"/>
      <c r="T49" s="754"/>
      <c r="U49" s="755"/>
    </row>
    <row r="50" spans="3:54" ht="26.25" customHeight="1" x14ac:dyDescent="0.15">
      <c r="C50" s="726" t="s">
        <v>11</v>
      </c>
      <c r="D50" s="727"/>
      <c r="E50" s="728"/>
      <c r="F50" s="737" t="s">
        <v>449</v>
      </c>
      <c r="G50" s="738"/>
      <c r="H50" s="738"/>
      <c r="I50" s="738"/>
      <c r="J50" s="738"/>
      <c r="K50" s="738"/>
      <c r="L50" s="738"/>
      <c r="M50" s="738"/>
      <c r="N50" s="592" t="s">
        <v>172</v>
      </c>
      <c r="O50" s="595"/>
      <c r="P50" s="596"/>
      <c r="Q50" s="741" t="s">
        <v>463</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435</v>
      </c>
      <c r="G52" s="644"/>
      <c r="H52" s="644"/>
      <c r="I52" s="644"/>
      <c r="J52" s="644"/>
      <c r="K52" s="644"/>
      <c r="L52" s="644"/>
      <c r="M52" s="644"/>
      <c r="N52" s="644"/>
      <c r="O52" s="644"/>
      <c r="P52" s="644"/>
      <c r="Q52" s="644"/>
      <c r="R52" s="644"/>
      <c r="S52" s="644"/>
      <c r="T52" s="644"/>
      <c r="U52" s="645"/>
    </row>
    <row r="53" spans="3:54" ht="15" customHeight="1" x14ac:dyDescent="0.15">
      <c r="C53" s="198" t="s">
        <v>424</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452</v>
      </c>
      <c r="G54" s="649"/>
      <c r="H54" s="649"/>
      <c r="I54" s="649"/>
      <c r="J54" s="649"/>
      <c r="K54" s="649"/>
      <c r="L54" s="38" t="s">
        <v>48</v>
      </c>
      <c r="M54" s="38"/>
      <c r="N54" s="655" t="s">
        <v>462</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v>30834</v>
      </c>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3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t="s">
        <v>453</v>
      </c>
      <c r="G61" s="653"/>
      <c r="H61" s="653"/>
      <c r="I61" s="653"/>
      <c r="J61" s="653"/>
      <c r="K61" s="653"/>
      <c r="L61" s="653"/>
      <c r="M61" s="653"/>
      <c r="N61" s="653"/>
      <c r="O61" s="653"/>
      <c r="P61" s="653"/>
      <c r="Q61" s="653"/>
      <c r="R61" s="653"/>
      <c r="S61" s="653"/>
      <c r="T61" s="653"/>
      <c r="U61" s="654"/>
      <c r="W61" s="34"/>
    </row>
    <row r="62" spans="3:54" ht="14.1" customHeight="1" x14ac:dyDescent="0.15">
      <c r="C62" s="597"/>
      <c r="D62" s="576"/>
      <c r="E62" s="505"/>
      <c r="F62" s="699" t="s">
        <v>454</v>
      </c>
      <c r="G62" s="700"/>
      <c r="H62" s="700"/>
      <c r="I62" s="700"/>
      <c r="J62" s="700"/>
      <c r="K62" s="700"/>
      <c r="L62" s="700"/>
      <c r="M62" s="700"/>
      <c r="N62" s="700"/>
      <c r="O62" s="700"/>
      <c r="P62" s="700"/>
      <c r="Q62" s="700"/>
      <c r="R62" s="700"/>
      <c r="S62" s="700"/>
      <c r="T62" s="700"/>
      <c r="U62" s="701"/>
      <c r="W62" s="34"/>
    </row>
    <row r="63" spans="3:54" ht="14.1"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4.1"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4.1"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4.1"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4.1"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4.1"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4.1"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4.1"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4.1"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4.1"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4.1"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3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4.1" customHeight="1" x14ac:dyDescent="0.15">
      <c r="C77" s="442"/>
      <c r="D77" s="693" t="s">
        <v>455</v>
      </c>
      <c r="E77" s="694"/>
      <c r="F77" s="694"/>
      <c r="G77" s="694"/>
      <c r="H77" s="694"/>
      <c r="I77" s="694"/>
      <c r="J77" s="694"/>
      <c r="K77" s="694"/>
      <c r="L77" s="694"/>
      <c r="M77" s="694"/>
      <c r="N77" s="694"/>
      <c r="O77" s="694"/>
      <c r="P77" s="694"/>
      <c r="Q77" s="694"/>
      <c r="R77" s="694"/>
      <c r="S77" s="694"/>
      <c r="T77" s="694"/>
      <c r="U77" s="695"/>
      <c r="W77"/>
    </row>
    <row r="78" spans="3:23" ht="14.1"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4.1"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4.1"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4.1"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4.1"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4.1"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4.1"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4.1"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4.1"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436</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8</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4733.5999999999995</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4.1"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4.1" customHeight="1" x14ac:dyDescent="0.15">
      <c r="C94" s="708"/>
      <c r="D94" s="641"/>
      <c r="E94" s="676"/>
      <c r="F94" s="680" t="s">
        <v>456</v>
      </c>
      <c r="G94" s="681"/>
      <c r="H94" s="681"/>
      <c r="I94" s="681"/>
      <c r="J94" s="681"/>
      <c r="K94" s="681"/>
      <c r="L94" s="681"/>
      <c r="M94" s="681"/>
      <c r="N94" s="681"/>
      <c r="O94" s="681"/>
      <c r="P94" s="681"/>
      <c r="Q94" s="681"/>
      <c r="R94" s="681"/>
      <c r="S94" s="681"/>
      <c r="T94" s="681"/>
      <c r="U94" s="682"/>
      <c r="V94" s="180"/>
      <c r="W94" s="181"/>
      <c r="X94" s="181"/>
      <c r="Y94" s="181"/>
    </row>
    <row r="95" spans="1:56" ht="14.1"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4.1"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4.1"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4.1"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4.1"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4.1"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4.1"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4.1"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437</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8</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4828.2</v>
      </c>
      <c r="L105" s="686"/>
      <c r="M105" s="686"/>
      <c r="N105" s="686"/>
      <c r="O105" s="686"/>
      <c r="P105" s="610" t="s">
        <v>291</v>
      </c>
      <c r="Q105" s="704"/>
      <c r="R105" s="704"/>
      <c r="S105" s="704"/>
      <c r="T105" s="704"/>
      <c r="U105" s="705"/>
      <c r="V105" s="376"/>
      <c r="W105" s="376"/>
      <c r="X105" s="115"/>
      <c r="Y105" s="26"/>
      <c r="BC105" s="53"/>
      <c r="BD105" s="53"/>
    </row>
    <row r="106" spans="1:56" ht="14.1"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4.1" customHeight="1" x14ac:dyDescent="0.15">
      <c r="C109" s="709"/>
      <c r="D109" s="690"/>
      <c r="E109" s="790"/>
      <c r="F109" s="680" t="s">
        <v>457</v>
      </c>
      <c r="G109" s="681"/>
      <c r="H109" s="681"/>
      <c r="I109" s="681"/>
      <c r="J109" s="681"/>
      <c r="K109" s="681"/>
      <c r="L109" s="681"/>
      <c r="M109" s="681"/>
      <c r="N109" s="681"/>
      <c r="O109" s="681"/>
      <c r="P109" s="681"/>
      <c r="Q109" s="681"/>
      <c r="R109" s="681"/>
      <c r="S109" s="681"/>
      <c r="T109" s="681"/>
      <c r="U109" s="682"/>
      <c r="V109" s="195"/>
      <c r="W109" s="181"/>
      <c r="X109" s="181"/>
      <c r="Y109" s="181"/>
    </row>
    <row r="110" spans="1:56" ht="14.1"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4.1"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4.1"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4.1"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4.1"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4.1"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4.1"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4.1"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4.1" customHeight="1" x14ac:dyDescent="0.15">
      <c r="C120" s="617"/>
      <c r="D120" s="711"/>
      <c r="E120" s="790"/>
      <c r="F120" s="680" t="s">
        <v>458</v>
      </c>
      <c r="G120" s="681"/>
      <c r="H120" s="681"/>
      <c r="I120" s="681"/>
      <c r="J120" s="681"/>
      <c r="K120" s="681"/>
      <c r="L120" s="681"/>
      <c r="M120" s="681"/>
      <c r="N120" s="681"/>
      <c r="O120" s="681"/>
      <c r="P120" s="681"/>
      <c r="Q120" s="681"/>
      <c r="R120" s="681"/>
      <c r="S120" s="681"/>
      <c r="T120" s="681"/>
      <c r="U120" s="682"/>
      <c r="V120" s="195"/>
      <c r="W120" s="181"/>
      <c r="X120" s="181"/>
      <c r="Y120" s="181"/>
    </row>
    <row r="121" spans="3:27" ht="14.1"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4.1"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4.1"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4.1"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4.1" customHeight="1" x14ac:dyDescent="0.15">
      <c r="C126" s="622"/>
      <c r="D126" s="711"/>
      <c r="E126" s="790"/>
      <c r="F126" s="680" t="s">
        <v>459</v>
      </c>
      <c r="G126" s="681"/>
      <c r="H126" s="681"/>
      <c r="I126" s="681"/>
      <c r="J126" s="681"/>
      <c r="K126" s="681"/>
      <c r="L126" s="681"/>
      <c r="M126" s="681"/>
      <c r="N126" s="681"/>
      <c r="O126" s="681"/>
      <c r="P126" s="681"/>
      <c r="Q126" s="681"/>
      <c r="R126" s="681"/>
      <c r="S126" s="681"/>
      <c r="T126" s="681"/>
      <c r="U126" s="682"/>
      <c r="V126" s="195"/>
      <c r="W126" s="181"/>
      <c r="X126" s="181"/>
      <c r="Y126" s="181"/>
    </row>
    <row r="127" spans="3:27" ht="14.1"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4.1"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4.1"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4.1"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4.1"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436</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4.1"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4.1"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4.1"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4.1"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4.1"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4.1"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4.1"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4.1"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4.1"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437</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4.1"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4.1"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4.1"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4.1"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4.1"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4.1"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4.1"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4.1"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4.1"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436</v>
      </c>
      <c r="G156" s="38"/>
      <c r="H156" s="38"/>
      <c r="I156" s="36"/>
      <c r="J156" s="36"/>
      <c r="K156" s="36"/>
      <c r="L156" s="37"/>
      <c r="M156" s="37"/>
      <c r="N156" s="37"/>
      <c r="O156" s="38"/>
      <c r="P156" s="38"/>
      <c r="Q156" s="38"/>
      <c r="R156" s="38"/>
      <c r="S156" s="36"/>
      <c r="T156" s="36"/>
      <c r="U156" s="39"/>
      <c r="V156" s="180"/>
      <c r="W156" s="389"/>
      <c r="X156" s="389"/>
      <c r="Y156" s="181"/>
    </row>
    <row r="157" spans="3:56" ht="38.1"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8.1"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4.1"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4.1" customHeight="1" x14ac:dyDescent="0.15">
      <c r="C160" s="214"/>
      <c r="D160" s="711"/>
      <c r="E160" s="790"/>
      <c r="F160" s="680"/>
      <c r="G160" s="681"/>
      <c r="H160" s="681"/>
      <c r="I160" s="681"/>
      <c r="J160" s="681"/>
      <c r="K160" s="681"/>
      <c r="L160" s="681"/>
      <c r="M160" s="681"/>
      <c r="N160" s="681"/>
      <c r="O160" s="681"/>
      <c r="P160" s="681"/>
      <c r="Q160" s="681"/>
      <c r="R160" s="681"/>
      <c r="S160" s="681"/>
      <c r="T160" s="681"/>
      <c r="U160" s="682"/>
      <c r="V160" s="180"/>
      <c r="W160" s="181"/>
      <c r="X160" s="181"/>
      <c r="Y160" s="181"/>
    </row>
    <row r="161" spans="3:56" ht="14.1"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4.1"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4.1"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4.1"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4.1"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4.1"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4.1"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4.1" customHeight="1" x14ac:dyDescent="0.15">
      <c r="C168" s="214"/>
      <c r="D168" s="710" t="s">
        <v>19</v>
      </c>
      <c r="E168" s="789" t="s">
        <v>248</v>
      </c>
      <c r="F168" s="390" t="s">
        <v>437</v>
      </c>
      <c r="G168" s="38"/>
      <c r="H168" s="38"/>
      <c r="I168" s="36"/>
      <c r="J168" s="36"/>
      <c r="K168" s="36"/>
      <c r="L168" s="37"/>
      <c r="M168" s="37"/>
      <c r="N168" s="37"/>
      <c r="O168" s="38"/>
      <c r="P168" s="38"/>
      <c r="Q168" s="38"/>
      <c r="R168" s="38"/>
      <c r="S168" s="36"/>
      <c r="T168" s="375"/>
      <c r="U168" s="39"/>
      <c r="V168" s="195"/>
      <c r="W168" s="389"/>
      <c r="X168" s="389"/>
      <c r="Y168" s="181"/>
    </row>
    <row r="169" spans="3:56" ht="38.1"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8.1"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4.1" customHeight="1" x14ac:dyDescent="0.15">
      <c r="C172" s="214"/>
      <c r="D172" s="711"/>
      <c r="E172" s="790"/>
      <c r="F172" s="680"/>
      <c r="G172" s="681"/>
      <c r="H172" s="681"/>
      <c r="I172" s="681"/>
      <c r="J172" s="681"/>
      <c r="K172" s="681"/>
      <c r="L172" s="681"/>
      <c r="M172" s="681"/>
      <c r="N172" s="681"/>
      <c r="O172" s="681"/>
      <c r="P172" s="681"/>
      <c r="Q172" s="681"/>
      <c r="R172" s="681"/>
      <c r="S172" s="681"/>
      <c r="T172" s="681"/>
      <c r="U172" s="682"/>
      <c r="V172" s="180"/>
      <c r="W172" s="181"/>
      <c r="X172" s="181"/>
      <c r="Y172" s="181"/>
    </row>
    <row r="173" spans="3:56" ht="14.1"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4.1"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4.1"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4.1"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4.1"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4.1"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4.1"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436</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4.1"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4.1"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4.1"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4.1"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4.1"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4.1"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4.1"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4.1"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4.1"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4.1"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437</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4.1"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4.1"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4.1"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4.1"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4.1"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4.1"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4.1"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4.1"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4.1"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436</v>
      </c>
      <c r="G207" s="38"/>
      <c r="H207" s="38"/>
      <c r="I207" s="36"/>
      <c r="J207" s="36"/>
      <c r="K207" s="36"/>
      <c r="L207" s="37"/>
      <c r="M207" s="37"/>
      <c r="N207" s="37"/>
      <c r="O207" s="38"/>
      <c r="P207" s="38"/>
      <c r="Q207" s="38"/>
      <c r="R207" s="38"/>
      <c r="S207" s="36"/>
      <c r="T207" s="36"/>
      <c r="U207" s="39"/>
      <c r="V207" s="180"/>
      <c r="W207" s="181"/>
      <c r="X207" s="181"/>
      <c r="Y207" s="181"/>
    </row>
    <row r="208" spans="3:27" ht="43.35" customHeight="1" x14ac:dyDescent="0.15">
      <c r="C208" s="214"/>
      <c r="D208" s="711"/>
      <c r="E208" s="790"/>
      <c r="F208" s="796" t="s">
        <v>267</v>
      </c>
      <c r="G208" s="797"/>
      <c r="H208" s="797"/>
      <c r="I208" s="797"/>
      <c r="J208" s="797"/>
      <c r="K208" s="795">
        <f>+別紙!AA14</f>
        <v>4733.5999999999995</v>
      </c>
      <c r="L208" s="795"/>
      <c r="M208" s="795"/>
      <c r="N208" s="795"/>
      <c r="O208" s="795"/>
      <c r="P208" s="217" t="s">
        <v>13</v>
      </c>
      <c r="Q208" s="778" t="s">
        <v>365</v>
      </c>
      <c r="R208" s="779"/>
      <c r="S208" s="779"/>
      <c r="T208" s="779"/>
      <c r="U208" s="780"/>
      <c r="V208" s="180"/>
      <c r="W208" s="181"/>
      <c r="X208" s="181"/>
      <c r="Y208" s="181"/>
    </row>
    <row r="209" spans="3:26" ht="43.35" customHeight="1" x14ac:dyDescent="0.15">
      <c r="C209" s="214"/>
      <c r="D209" s="711"/>
      <c r="E209" s="790"/>
      <c r="F209" s="328"/>
      <c r="G209" s="798" t="s">
        <v>223</v>
      </c>
      <c r="H209" s="799"/>
      <c r="I209" s="799"/>
      <c r="J209" s="799"/>
      <c r="K209" s="795">
        <f>+別紙!AA15</f>
        <v>1696.6</v>
      </c>
      <c r="L209" s="795"/>
      <c r="M209" s="795"/>
      <c r="N209" s="795"/>
      <c r="O209" s="795"/>
      <c r="P209" s="578" t="s">
        <v>13</v>
      </c>
      <c r="Q209" s="781"/>
      <c r="R209" s="782"/>
      <c r="S209" s="782"/>
      <c r="T209" s="782"/>
      <c r="U209" s="783"/>
      <c r="V209" s="180"/>
      <c r="W209" s="181"/>
      <c r="X209" s="181"/>
      <c r="Y209" s="181"/>
    </row>
    <row r="210" spans="3:26" ht="43.35" customHeight="1" x14ac:dyDescent="0.15">
      <c r="C210" s="214"/>
      <c r="D210" s="711"/>
      <c r="E210" s="790"/>
      <c r="F210" s="328"/>
      <c r="G210" s="798" t="s">
        <v>224</v>
      </c>
      <c r="H210" s="799"/>
      <c r="I210" s="799"/>
      <c r="J210" s="799"/>
      <c r="K210" s="795">
        <f>+別紙!AA16</f>
        <v>4625.7</v>
      </c>
      <c r="L210" s="795"/>
      <c r="M210" s="795"/>
      <c r="N210" s="795"/>
      <c r="O210" s="795"/>
      <c r="P210" s="578" t="s">
        <v>13</v>
      </c>
      <c r="Q210" s="781"/>
      <c r="R210" s="782"/>
      <c r="S210" s="782"/>
      <c r="T210" s="782"/>
      <c r="U210" s="783"/>
      <c r="V210" s="180"/>
      <c r="W210" s="181"/>
      <c r="X210" s="181"/>
      <c r="Y210" s="181"/>
    </row>
    <row r="211" spans="3:26" ht="43.3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3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4.1"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4.1" customHeight="1" x14ac:dyDescent="0.15">
      <c r="C214" s="214"/>
      <c r="D214" s="711"/>
      <c r="E214" s="790"/>
      <c r="F214" s="680" t="s">
        <v>460</v>
      </c>
      <c r="G214" s="681"/>
      <c r="H214" s="681"/>
      <c r="I214" s="681"/>
      <c r="J214" s="681"/>
      <c r="K214" s="681"/>
      <c r="L214" s="681"/>
      <c r="M214" s="681"/>
      <c r="N214" s="681"/>
      <c r="O214" s="681"/>
      <c r="P214" s="681"/>
      <c r="Q214" s="681"/>
      <c r="R214" s="681"/>
      <c r="S214" s="681"/>
      <c r="T214" s="681"/>
      <c r="U214" s="682"/>
      <c r="V214" s="180"/>
      <c r="W214" s="181"/>
      <c r="X214" s="181"/>
      <c r="Y214" s="181"/>
    </row>
    <row r="215" spans="3:26" ht="14.1"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4.1"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4.1"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4.1"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4.1"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4.1"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4.1"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4.1"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437</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4828.2</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1730.6</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4718.3</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4.1"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4.1" customHeight="1" x14ac:dyDescent="0.15">
      <c r="C231" s="214"/>
      <c r="D231" s="711"/>
      <c r="E231" s="790"/>
      <c r="F231" s="680" t="s">
        <v>461</v>
      </c>
      <c r="G231" s="681"/>
      <c r="H231" s="681"/>
      <c r="I231" s="681"/>
      <c r="J231" s="681"/>
      <c r="K231" s="681"/>
      <c r="L231" s="681"/>
      <c r="M231" s="681"/>
      <c r="N231" s="681"/>
      <c r="O231" s="681"/>
      <c r="P231" s="681"/>
      <c r="Q231" s="681"/>
      <c r="R231" s="681"/>
      <c r="S231" s="681"/>
      <c r="T231" s="681"/>
      <c r="U231" s="682"/>
      <c r="V231" s="180"/>
      <c r="W231" s="181"/>
      <c r="X231" s="181"/>
      <c r="Y231" s="181"/>
    </row>
    <row r="232" spans="3:56" ht="14.1"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4.1"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4.1"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4.1"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4.1"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4.1"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4.1"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4.1"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20.100000000000001"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20.100000000000001"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438</v>
      </c>
      <c r="E245" s="805"/>
      <c r="F245" s="805"/>
      <c r="G245" s="805"/>
      <c r="H245" s="805"/>
      <c r="I245" s="805"/>
      <c r="J245" s="805"/>
      <c r="K245" s="805"/>
      <c r="L245" s="805"/>
      <c r="M245" s="805"/>
      <c r="N245" s="805"/>
      <c r="O245" s="805"/>
      <c r="P245" s="805"/>
      <c r="Q245" s="805"/>
      <c r="R245" s="805"/>
      <c r="S245" s="805"/>
      <c r="T245" s="805"/>
      <c r="U245" s="806"/>
    </row>
    <row r="246" spans="1:54" ht="41.1" customHeight="1" x14ac:dyDescent="0.15">
      <c r="C246" s="219"/>
      <c r="D246" s="805" t="s">
        <v>439</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440</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1.1"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349999999999994"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1.1"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49" width="9" style="55"/>
    <col min="50" max="50" width="49.8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1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3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住友林業㈱　住宅事業本部　安全・環境・検査室　産業廃棄物事務センター</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441</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3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428</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住友林業㈱　住宅事業本部　安全・環境・検査室　産業廃棄物事務センター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住友林業㈱　住宅事業本部　安全・環境・検査室　産業廃棄物事務センター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住友林業㈱　住宅事業本部　安全・環境・検査室　産業廃棄物事務センター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住友林業㈱　住宅事業本部　安全・環境・検査室　産業廃棄物事務センター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4"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住友林業㈱　住宅事業本部　安全・環境・検査室　産業廃棄物事務センター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34.299999999999997</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33.700000000000003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25.7</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34.299999999999997</v>
      </c>
      <c r="P27" s="863"/>
      <c r="Q27" s="863"/>
      <c r="R27" s="863"/>
      <c r="S27" s="59" t="s">
        <v>38</v>
      </c>
      <c r="T27" s="80"/>
      <c r="U27" s="80"/>
      <c r="X27" s="78" t="s">
        <v>39</v>
      </c>
      <c r="Y27" s="81"/>
      <c r="AG27" s="68"/>
      <c r="AH27" s="68"/>
      <c r="AI27" s="68"/>
      <c r="AJ27" s="68"/>
      <c r="AK27" s="905">
        <f>+AG18+O27</f>
        <v>34.299999999999997</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25.7</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33.700000000000003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11.3</v>
      </c>
      <c r="G30" s="875"/>
      <c r="H30" s="234" t="s">
        <v>198</v>
      </c>
      <c r="L30" s="872"/>
      <c r="O30" s="71"/>
      <c r="Q30" s="862">
        <f>+ROUND(Z28,1)+ROUND(Z29,1)+ROUND(Z30,1)</f>
        <v>25.7</v>
      </c>
      <c r="R30" s="863"/>
      <c r="S30" s="863"/>
      <c r="T30" s="863"/>
      <c r="U30" s="59" t="s">
        <v>16</v>
      </c>
      <c r="X30" s="860" t="s">
        <v>186</v>
      </c>
      <c r="Y30" s="861"/>
      <c r="Z30" s="853"/>
      <c r="AA30" s="854"/>
      <c r="AB30" s="854"/>
      <c r="AC30" s="854"/>
      <c r="AD30" s="854"/>
      <c r="AE30" s="59" t="s">
        <v>13</v>
      </c>
      <c r="AK30" s="814">
        <v>11.5</v>
      </c>
      <c r="AL30" s="815"/>
      <c r="AM30" s="815"/>
      <c r="AN30" s="815"/>
      <c r="AO30" s="67" t="s">
        <v>13</v>
      </c>
      <c r="AR30" s="921"/>
      <c r="AS30" s="918"/>
      <c r="AT30" s="918"/>
      <c r="AU30" s="919"/>
    </row>
    <row r="31" spans="2:48" ht="27" customHeight="1" thickTop="1" thickBot="1" x14ac:dyDescent="0.2">
      <c r="B31" s="888" t="s">
        <v>375</v>
      </c>
      <c r="C31" s="839"/>
      <c r="D31" s="839"/>
      <c r="E31" s="840"/>
      <c r="F31" s="874">
        <v>25.2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8.6</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25" workbookViewId="0">
      <selection activeCell="Z28" sqref="Z28:AD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住友林業㈱　住宅事業本部　安全・環境・検査室　産業廃棄物事務センター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3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15.6</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15.3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15.6</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15.6</v>
      </c>
      <c r="P27" s="863"/>
      <c r="Q27" s="863"/>
      <c r="R27" s="863"/>
      <c r="S27" s="59" t="s">
        <v>38</v>
      </c>
      <c r="T27" s="80"/>
      <c r="U27" s="80"/>
      <c r="X27" s="78" t="s">
        <v>39</v>
      </c>
      <c r="Y27" s="81"/>
      <c r="AG27" s="68"/>
      <c r="AH27" s="68"/>
      <c r="AI27" s="68"/>
      <c r="AJ27" s="68"/>
      <c r="AK27" s="905">
        <f>+AG18+O27</f>
        <v>15.6</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15.6</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15.3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1.7</v>
      </c>
      <c r="G30" s="875"/>
      <c r="H30" s="234" t="s">
        <v>198</v>
      </c>
      <c r="L30" s="872"/>
      <c r="O30" s="71"/>
      <c r="Q30" s="862">
        <f>+ROUND(Z28,1)+ROUND(Z29,1)+ROUND(Z30,1)</f>
        <v>15.6</v>
      </c>
      <c r="R30" s="863"/>
      <c r="S30" s="863"/>
      <c r="T30" s="863"/>
      <c r="U30" s="59" t="s">
        <v>16</v>
      </c>
      <c r="X30" s="860" t="s">
        <v>186</v>
      </c>
      <c r="Y30" s="861"/>
      <c r="Z30" s="853"/>
      <c r="AA30" s="854"/>
      <c r="AB30" s="854"/>
      <c r="AC30" s="854"/>
      <c r="AD30" s="854"/>
      <c r="AE30" s="59" t="s">
        <v>13</v>
      </c>
      <c r="AK30" s="814">
        <v>1.8</v>
      </c>
      <c r="AL30" s="815"/>
      <c r="AM30" s="815"/>
      <c r="AN30" s="815"/>
      <c r="AO30" s="67" t="s">
        <v>13</v>
      </c>
      <c r="AR30" s="921"/>
      <c r="AS30" s="918"/>
      <c r="AT30" s="918"/>
      <c r="AU30" s="919"/>
    </row>
    <row r="31" spans="2:48" ht="27" customHeight="1" thickTop="1" thickBot="1" x14ac:dyDescent="0.2">
      <c r="B31" s="888" t="s">
        <v>375</v>
      </c>
      <c r="C31" s="839"/>
      <c r="D31" s="839"/>
      <c r="E31" s="840"/>
      <c r="F31" s="874">
        <v>15.3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9" workbookViewId="0">
      <selection activeCell="AC27" sqref="AC2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住友林業㈱　住宅事業本部　安全・環境・検査室　産業廃棄物事務センター</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3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3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1129.0999999999999</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1106.9000000000001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1129.0999999999999</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1129.0999999999999</v>
      </c>
      <c r="P27" s="863"/>
      <c r="Q27" s="863"/>
      <c r="R27" s="863"/>
      <c r="S27" s="59" t="s">
        <v>38</v>
      </c>
      <c r="T27" s="80"/>
      <c r="U27" s="80"/>
      <c r="X27" s="78" t="s">
        <v>39</v>
      </c>
      <c r="Y27" s="81"/>
      <c r="AG27" s="68"/>
      <c r="AH27" s="68"/>
      <c r="AI27" s="68"/>
      <c r="AJ27" s="68"/>
      <c r="AK27" s="905">
        <f>+AG18+O27</f>
        <v>1129.0999999999999</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1129.0999999999999</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1106.9000000000001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741.3</v>
      </c>
      <c r="G30" s="875"/>
      <c r="H30" s="234" t="s">
        <v>198</v>
      </c>
      <c r="L30" s="872"/>
      <c r="O30" s="71"/>
      <c r="Q30" s="862">
        <f>+ROUND(Z28,1)+ROUND(Z29,1)+ROUND(Z30,1)</f>
        <v>1129.0999999999999</v>
      </c>
      <c r="R30" s="863"/>
      <c r="S30" s="863"/>
      <c r="T30" s="863"/>
      <c r="U30" s="59" t="s">
        <v>16</v>
      </c>
      <c r="X30" s="860" t="s">
        <v>186</v>
      </c>
      <c r="Y30" s="861"/>
      <c r="Z30" s="853"/>
      <c r="AA30" s="854"/>
      <c r="AB30" s="854"/>
      <c r="AC30" s="854"/>
      <c r="AD30" s="854"/>
      <c r="AE30" s="59" t="s">
        <v>13</v>
      </c>
      <c r="AK30" s="814">
        <v>756.2</v>
      </c>
      <c r="AL30" s="815"/>
      <c r="AM30" s="815"/>
      <c r="AN30" s="815"/>
      <c r="AO30" s="67" t="s">
        <v>13</v>
      </c>
      <c r="AR30" s="921"/>
      <c r="AS30" s="918"/>
      <c r="AT30" s="918"/>
      <c r="AU30" s="919"/>
    </row>
    <row r="31" spans="2:48" ht="27" customHeight="1" thickTop="1" thickBot="1" x14ac:dyDescent="0.2">
      <c r="B31" s="888" t="s">
        <v>375</v>
      </c>
      <c r="C31" s="839"/>
      <c r="D31" s="839"/>
      <c r="E31" s="840"/>
      <c r="F31" s="874">
        <v>1106.9000000000001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25" workbookViewId="0">
      <selection activeCell="Z28" sqref="Z28:AD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住友林業㈱　住宅事業本部　安全・環境・検査室　産業廃棄物事務センター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12.4</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12.1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12.4</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12.4</v>
      </c>
      <c r="P27" s="863"/>
      <c r="Q27" s="863"/>
      <c r="R27" s="863"/>
      <c r="S27" s="59" t="s">
        <v>38</v>
      </c>
      <c r="T27" s="80"/>
      <c r="U27" s="80"/>
      <c r="X27" s="78" t="s">
        <v>39</v>
      </c>
      <c r="Y27" s="81"/>
      <c r="AG27" s="68"/>
      <c r="AH27" s="68"/>
      <c r="AI27" s="68"/>
      <c r="AJ27" s="68"/>
      <c r="AK27" s="905">
        <f>+AG18+O27</f>
        <v>12.4</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12.4</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12.1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9</v>
      </c>
      <c r="G30" s="875"/>
      <c r="H30" s="234" t="s">
        <v>198</v>
      </c>
      <c r="L30" s="872"/>
      <c r="O30" s="71"/>
      <c r="Q30" s="862">
        <f>+ROUND(Z28,1)+ROUND(Z29,1)+ROUND(Z30,1)</f>
        <v>12.4</v>
      </c>
      <c r="R30" s="863"/>
      <c r="S30" s="863"/>
      <c r="T30" s="863"/>
      <c r="U30" s="59" t="s">
        <v>16</v>
      </c>
      <c r="X30" s="860" t="s">
        <v>186</v>
      </c>
      <c r="Y30" s="861"/>
      <c r="Z30" s="853"/>
      <c r="AA30" s="854"/>
      <c r="AB30" s="854"/>
      <c r="AC30" s="854"/>
      <c r="AD30" s="854"/>
      <c r="AE30" s="59" t="s">
        <v>13</v>
      </c>
      <c r="AK30" s="814">
        <v>9.1999999999999993</v>
      </c>
      <c r="AL30" s="815"/>
      <c r="AM30" s="815"/>
      <c r="AN30" s="815"/>
      <c r="AO30" s="67" t="s">
        <v>13</v>
      </c>
      <c r="AR30" s="921"/>
      <c r="AS30" s="918"/>
      <c r="AT30" s="918"/>
      <c r="AU30" s="919"/>
    </row>
    <row r="31" spans="2:48" ht="27" customHeight="1" thickTop="1" thickBot="1" x14ac:dyDescent="0.2">
      <c r="B31" s="888" t="s">
        <v>375</v>
      </c>
      <c r="C31" s="839"/>
      <c r="D31" s="839"/>
      <c r="E31" s="840"/>
      <c r="F31" s="874">
        <v>12.1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住友林業㈱　住宅事業本部　安全・環境・検査室　産業廃棄物事務センター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住友林業㈱　住宅事業本部　安全・環境・検査室　産業廃棄物事務センター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住友林業㈱　住宅事業本部　安全・環境・検査室　産業廃棄物事務センター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2"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住友林業㈱　住宅事業本部　安全・環境・検査室　産業廃棄物事務センター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138.30000000000001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135.6</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138.30000000000001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138.30000000000001</v>
      </c>
      <c r="P27" s="863"/>
      <c r="Q27" s="863"/>
      <c r="R27" s="863"/>
      <c r="S27" s="59" t="s">
        <v>38</v>
      </c>
      <c r="T27" s="80"/>
      <c r="U27" s="80"/>
      <c r="X27" s="78" t="s">
        <v>39</v>
      </c>
      <c r="Y27" s="81"/>
      <c r="AG27" s="68"/>
      <c r="AH27" s="68"/>
      <c r="AI27" s="68"/>
      <c r="AJ27" s="68"/>
      <c r="AK27" s="905">
        <f>+AG18+O27</f>
        <v>138.30000000000001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138.30000000000001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135.6</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0.2</v>
      </c>
      <c r="G30" s="875"/>
      <c r="H30" s="234" t="s">
        <v>198</v>
      </c>
      <c r="L30" s="872"/>
      <c r="O30" s="71"/>
      <c r="Q30" s="862">
        <f>+ROUND(Z28,1)+ROUND(Z29,1)+ROUND(Z30,1)</f>
        <v>138.30000000000001</v>
      </c>
      <c r="R30" s="863"/>
      <c r="S30" s="863"/>
      <c r="T30" s="863"/>
      <c r="U30" s="59" t="s">
        <v>16</v>
      </c>
      <c r="X30" s="860" t="s">
        <v>186</v>
      </c>
      <c r="Y30" s="861"/>
      <c r="Z30" s="853"/>
      <c r="AA30" s="854"/>
      <c r="AB30" s="854"/>
      <c r="AC30" s="854"/>
      <c r="AD30" s="854"/>
      <c r="AE30" s="59" t="s">
        <v>13</v>
      </c>
      <c r="AK30" s="814">
        <v>0.2</v>
      </c>
      <c r="AL30" s="815"/>
      <c r="AM30" s="815"/>
      <c r="AN30" s="815"/>
      <c r="AO30" s="67" t="s">
        <v>13</v>
      </c>
      <c r="AR30" s="921"/>
      <c r="AS30" s="918"/>
      <c r="AT30" s="918"/>
      <c r="AU30" s="919"/>
    </row>
    <row r="31" spans="2:48" ht="27" customHeight="1" thickTop="1" thickBot="1" x14ac:dyDescent="0.2">
      <c r="B31" s="888" t="s">
        <v>375</v>
      </c>
      <c r="C31" s="839"/>
      <c r="D31" s="839"/>
      <c r="E31" s="840"/>
      <c r="F31" s="874">
        <v>135.6</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4"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住友林業㈱　住宅事業本部　安全・環境・検査室　産業廃棄物事務センター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390.6</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383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290.8</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390.6</v>
      </c>
      <c r="P27" s="863"/>
      <c r="Q27" s="863"/>
      <c r="R27" s="863"/>
      <c r="S27" s="59" t="s">
        <v>38</v>
      </c>
      <c r="T27" s="80"/>
      <c r="U27" s="80"/>
      <c r="X27" s="78" t="s">
        <v>39</v>
      </c>
      <c r="Y27" s="81"/>
      <c r="AG27" s="68"/>
      <c r="AH27" s="68"/>
      <c r="AI27" s="68"/>
      <c r="AJ27" s="68"/>
      <c r="AK27" s="905">
        <f>+AG18+O27</f>
        <v>390.6</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290.8</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383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201.8</v>
      </c>
      <c r="G30" s="875"/>
      <c r="H30" s="234" t="s">
        <v>198</v>
      </c>
      <c r="L30" s="872"/>
      <c r="O30" s="71"/>
      <c r="Q30" s="862">
        <f>+ROUND(Z28,1)+ROUND(Z29,1)+ROUND(Z30,1)</f>
        <v>290.8</v>
      </c>
      <c r="R30" s="863"/>
      <c r="S30" s="863"/>
      <c r="T30" s="863"/>
      <c r="U30" s="59" t="s">
        <v>16</v>
      </c>
      <c r="X30" s="860" t="s">
        <v>186</v>
      </c>
      <c r="Y30" s="861"/>
      <c r="Z30" s="853"/>
      <c r="AA30" s="854"/>
      <c r="AB30" s="854"/>
      <c r="AC30" s="854"/>
      <c r="AD30" s="854"/>
      <c r="AE30" s="59" t="s">
        <v>13</v>
      </c>
      <c r="AK30" s="814">
        <v>205.8</v>
      </c>
      <c r="AL30" s="815"/>
      <c r="AM30" s="815"/>
      <c r="AN30" s="815"/>
      <c r="AO30" s="67" t="s">
        <v>13</v>
      </c>
      <c r="AR30" s="921"/>
      <c r="AS30" s="918"/>
      <c r="AT30" s="918"/>
      <c r="AU30" s="919"/>
    </row>
    <row r="31" spans="2:48" ht="27" customHeight="1" thickTop="1" thickBot="1" x14ac:dyDescent="0.2">
      <c r="B31" s="888" t="s">
        <v>375</v>
      </c>
      <c r="C31" s="839"/>
      <c r="D31" s="839"/>
      <c r="E31" s="840"/>
      <c r="F31" s="874">
        <v>285.10000000000002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99.8</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22"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住友林業㈱　住宅事業本部　安全・環境・検査室　産業廃棄物事務センター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2"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住友林業㈱　住宅事業本部　安全・環境・検査室　産業廃棄物事務センター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2823.1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2767.7</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2823.1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2823.1</v>
      </c>
      <c r="P27" s="863"/>
      <c r="Q27" s="863"/>
      <c r="R27" s="863"/>
      <c r="S27" s="59" t="s">
        <v>38</v>
      </c>
      <c r="T27" s="80"/>
      <c r="U27" s="80"/>
      <c r="X27" s="78" t="s">
        <v>39</v>
      </c>
      <c r="Y27" s="81"/>
      <c r="AG27" s="68"/>
      <c r="AH27" s="68"/>
      <c r="AI27" s="68"/>
      <c r="AJ27" s="68"/>
      <c r="AK27" s="905">
        <f>+AG18+O27</f>
        <v>2823.1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2823.1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2767.7</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552.9</v>
      </c>
      <c r="G30" s="875"/>
      <c r="H30" s="234" t="s">
        <v>198</v>
      </c>
      <c r="L30" s="872"/>
      <c r="O30" s="71"/>
      <c r="Q30" s="862">
        <f>+ROUND(Z28,1)+ROUND(Z29,1)+ROUND(Z30,1)</f>
        <v>2823.1</v>
      </c>
      <c r="R30" s="863"/>
      <c r="S30" s="863"/>
      <c r="T30" s="863"/>
      <c r="U30" s="59" t="s">
        <v>16</v>
      </c>
      <c r="X30" s="860" t="s">
        <v>186</v>
      </c>
      <c r="Y30" s="861"/>
      <c r="Z30" s="853"/>
      <c r="AA30" s="854"/>
      <c r="AB30" s="854"/>
      <c r="AC30" s="854"/>
      <c r="AD30" s="854"/>
      <c r="AE30" s="59" t="s">
        <v>13</v>
      </c>
      <c r="AK30" s="814">
        <v>563.9</v>
      </c>
      <c r="AL30" s="815"/>
      <c r="AM30" s="815"/>
      <c r="AN30" s="815"/>
      <c r="AO30" s="67" t="s">
        <v>13</v>
      </c>
      <c r="AR30" s="921"/>
      <c r="AS30" s="918"/>
      <c r="AT30" s="918"/>
      <c r="AU30" s="919"/>
    </row>
    <row r="31" spans="2:48" ht="27" customHeight="1" thickTop="1" thickBot="1" x14ac:dyDescent="0.2">
      <c r="B31" s="888" t="s">
        <v>375</v>
      </c>
      <c r="C31" s="839"/>
      <c r="D31" s="839"/>
      <c r="E31" s="840"/>
      <c r="F31" s="874">
        <v>2767.7</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住友林業㈱　住宅事業本部　安全・環境・検査室　産業廃棄物事務センター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住友林業㈱　住宅事業本部　安全・環境・検査室　産業廃棄物事務センター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住友林業㈱　住宅事業本部　安全・環境・検査室　産業廃棄物事務センター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5" workbookViewId="0">
      <selection activeCell="K36" sqref="J36:K36"/>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住友林業㈱　住宅事業本部　安全・環境・検査室　産業廃棄物事務センター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284.8</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279.3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283.3</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427</v>
      </c>
      <c r="AT26" s="818"/>
      <c r="AU26" s="819"/>
    </row>
    <row r="27" spans="2:48" ht="27" customHeight="1" thickBot="1" x14ac:dyDescent="0.2">
      <c r="B27" s="893" t="s">
        <v>371</v>
      </c>
      <c r="C27" s="894"/>
      <c r="D27" s="894"/>
      <c r="E27" s="895"/>
      <c r="F27" s="874">
        <v>0</v>
      </c>
      <c r="G27" s="875"/>
      <c r="H27" s="234" t="s">
        <v>198</v>
      </c>
      <c r="L27" s="872"/>
      <c r="O27" s="862">
        <f>+Q30+ROUND(Q33,1)</f>
        <v>284.8</v>
      </c>
      <c r="P27" s="863"/>
      <c r="Q27" s="863"/>
      <c r="R27" s="863"/>
      <c r="S27" s="59" t="s">
        <v>38</v>
      </c>
      <c r="T27" s="80"/>
      <c r="U27" s="80"/>
      <c r="X27" s="78" t="s">
        <v>39</v>
      </c>
      <c r="Y27" s="81"/>
      <c r="AG27" s="68"/>
      <c r="AH27" s="68"/>
      <c r="AI27" s="68"/>
      <c r="AJ27" s="68"/>
      <c r="AK27" s="905">
        <f>+AG18+O27</f>
        <v>284.8</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283.3</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279.3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426</v>
      </c>
      <c r="AT29" s="916"/>
      <c r="AU29" s="917"/>
    </row>
    <row r="30" spans="2:48" ht="27" customHeight="1" thickBot="1" x14ac:dyDescent="0.2">
      <c r="B30" s="888" t="s">
        <v>374</v>
      </c>
      <c r="C30" s="839"/>
      <c r="D30" s="839"/>
      <c r="E30" s="840"/>
      <c r="F30" s="874">
        <v>178.4</v>
      </c>
      <c r="G30" s="875"/>
      <c r="H30" s="234" t="s">
        <v>198</v>
      </c>
      <c r="L30" s="872"/>
      <c r="O30" s="71"/>
      <c r="Q30" s="862">
        <f>+ROUND(Z28,1)+ROUND(Z29,1)+ROUND(Z30,1)</f>
        <v>283.3</v>
      </c>
      <c r="R30" s="863"/>
      <c r="S30" s="863"/>
      <c r="T30" s="863"/>
      <c r="U30" s="59" t="s">
        <v>16</v>
      </c>
      <c r="X30" s="860" t="s">
        <v>186</v>
      </c>
      <c r="Y30" s="861"/>
      <c r="Z30" s="853"/>
      <c r="AA30" s="854"/>
      <c r="AB30" s="854"/>
      <c r="AC30" s="854"/>
      <c r="AD30" s="854"/>
      <c r="AE30" s="59" t="s">
        <v>13</v>
      </c>
      <c r="AK30" s="814">
        <v>182</v>
      </c>
      <c r="AL30" s="815"/>
      <c r="AM30" s="815"/>
      <c r="AN30" s="815"/>
      <c r="AO30" s="67" t="s">
        <v>13</v>
      </c>
      <c r="AR30" s="921"/>
      <c r="AS30" s="918"/>
      <c r="AT30" s="918"/>
      <c r="AU30" s="919"/>
    </row>
    <row r="31" spans="2:48" ht="27" customHeight="1" thickTop="1" thickBot="1" x14ac:dyDescent="0.2">
      <c r="B31" s="888" t="s">
        <v>375</v>
      </c>
      <c r="C31" s="839"/>
      <c r="D31" s="839"/>
      <c r="E31" s="840"/>
      <c r="F31" s="874">
        <v>277.8</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425</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1.5</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2" customWidth="1"/>
    <col min="2" max="3" width="3.875" style="12" customWidth="1"/>
    <col min="4" max="4" width="4.5" style="12" customWidth="1"/>
    <col min="5" max="5" width="3.875" style="12" customWidth="1"/>
    <col min="6" max="6" width="40.875" style="12" customWidth="1"/>
    <col min="7" max="7" width="9.875" style="12" customWidth="1"/>
    <col min="8" max="8" width="10.375" style="12" customWidth="1"/>
    <col min="9" max="26" width="9.875" style="12" customWidth="1"/>
    <col min="27" max="27" width="11.8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住友林業㈱　住宅事業本部　安全・環境・検査室　産業廃棄物事務センター</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9.1"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0</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33.700000000000003</v>
      </c>
      <c r="M9" s="507">
        <f>IF(OR(ｷ.紙くず!F24&gt;0,ｷ.紙くず!F24&lt;0),ｷ.紙くず!F24,IF(M$19&gt;0,"0",0))</f>
        <v>15.3</v>
      </c>
      <c r="N9" s="507">
        <f>IF(OR(ｸ.木くず!F24&gt;0,ｸ.木くず!F24&lt;0),ｸ.木くず!F24,IF(N$19&gt;0,"0",0))</f>
        <v>1106.9000000000001</v>
      </c>
      <c r="O9" s="507">
        <f>IF(OR(ｹ.繊維くず!F24&gt;0,ｹ.繊維くず!F24&lt;0),ｹ.繊維くず!F24,IF(O$19&gt;0,"0",0))</f>
        <v>12.1</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135.6</v>
      </c>
      <c r="T9" s="507">
        <f>IF(OR(ｾ.ｶﾞﾗｽ･ｺﾝｸﾘ･陶磁器くず!F24&gt;0,ｾ.ｶﾞﾗｽ･ｺﾝｸﾘ･陶磁器くず!F24&lt;0),ｾ.ｶﾞﾗｽ･ｺﾝｸﾘ･陶磁器くず!F24,IF(T$19&gt;0,"0",0))</f>
        <v>383</v>
      </c>
      <c r="U9" s="507">
        <f>IF(OR(ｿ.鉱さい!F24&gt;0,ｿ.鉱さい!F24&lt;0),ｿ.鉱さい!F24,IF(U$19&gt;0,"0",0))</f>
        <v>0</v>
      </c>
      <c r="V9" s="507">
        <f>IF(OR(ﾀ.がれき類!F24&gt;0,ﾀ.がれき類!F24&lt;0),ﾀ.がれき類!F24,IF(V$19&gt;0,"0",0))</f>
        <v>2767.7</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279.3</v>
      </c>
      <c r="AA9" s="509">
        <f>IF(SUM(G9:Z9)&gt;0,SUM(G9:Z9),IF(AA$19&gt;0,"0",0))</f>
        <v>4733.5999999999995</v>
      </c>
    </row>
    <row r="10" spans="2:27" ht="24" customHeight="1" x14ac:dyDescent="0.15">
      <c r="B10" s="188" t="s">
        <v>393</v>
      </c>
      <c r="C10" s="973" t="s">
        <v>294</v>
      </c>
      <c r="D10" s="973"/>
      <c r="E10" s="973"/>
      <c r="F10" s="974"/>
      <c r="G10" s="510">
        <f>IF(OR(ｱ.燃え殻!F25&gt;0,ｱ.燃え殻!F25&lt;0),ｱ.燃え殻!F25,IF(G$19&gt;0,"0",0))</f>
        <v>0</v>
      </c>
      <c r="H10" s="510">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t="str">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t="str">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t="str">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t="str">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0</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33.700000000000003</v>
      </c>
      <c r="M14" s="513">
        <f>IF(OR(ｷ.紙くず!F29&gt;0,ｷ.紙くず!F29&lt;0),ｷ.紙くず!F29,IF(M$19&gt;0,"0",0))</f>
        <v>15.3</v>
      </c>
      <c r="N14" s="513">
        <f>IF(OR(ｸ.木くず!F29&gt;0,ｸ.木くず!F29&lt;0),ｸ.木くず!F29,IF(N$19&gt;0,"0",0))</f>
        <v>1106.9000000000001</v>
      </c>
      <c r="O14" s="513">
        <f>IF(OR(ｹ.繊維くず!F29&gt;0,ｹ.繊維くず!F29&lt;0),ｹ.繊維くず!F29,IF(O$19&gt;0,"0",0))</f>
        <v>12.1</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135.6</v>
      </c>
      <c r="T14" s="513">
        <f>IF(OR(ｾ.ｶﾞﾗｽ･ｺﾝｸﾘ･陶磁器くず!F29&gt;0,ｾ.ｶﾞﾗｽ･ｺﾝｸﾘ･陶磁器くず!F29&lt;0),ｾ.ｶﾞﾗｽ･ｺﾝｸﾘ･陶磁器くず!F29,IF(T$19&gt;0,"0",0))</f>
        <v>383</v>
      </c>
      <c r="U14" s="513">
        <f>IF(OR(ｿ.鉱さい!F29&gt;0,ｿ.鉱さい!F29&lt;0),ｿ.鉱さい!F29,IF(U$19&gt;0,"0",0))</f>
        <v>0</v>
      </c>
      <c r="V14" s="513">
        <f>IF(OR(ﾀ.がれき類!F29&gt;0,ﾀ.がれき類!F29&lt;0),ﾀ.がれき類!F29,IF(V$19&gt;0,"0",0))</f>
        <v>2767.7</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279.3</v>
      </c>
      <c r="AA14" s="515">
        <f t="shared" si="0"/>
        <v>4733.5999999999995</v>
      </c>
    </row>
    <row r="15" spans="2:27" ht="24" customHeight="1" x14ac:dyDescent="0.15">
      <c r="B15" s="188" t="s">
        <v>228</v>
      </c>
      <c r="C15" s="945" t="s">
        <v>299</v>
      </c>
      <c r="D15" s="945"/>
      <c r="E15" s="945"/>
      <c r="F15" s="946"/>
      <c r="G15" s="513">
        <f>IF(OR(ｱ.燃え殻!F30&gt;0,ｱ.燃え殻!F30&lt;0),ｱ.燃え殻!F30,IF(G$19&gt;0,"0",0))</f>
        <v>0</v>
      </c>
      <c r="H15" s="513">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11.3</v>
      </c>
      <c r="M15" s="513">
        <f>IF(OR(ｷ.紙くず!F30&gt;0,ｷ.紙くず!F30&lt;0),ｷ.紙くず!F30,IF(M$19&gt;0,"0",0))</f>
        <v>1.7</v>
      </c>
      <c r="N15" s="513">
        <f>IF(OR(ｸ.木くず!F30&gt;0,ｸ.木くず!F30&lt;0),ｸ.木くず!F30,IF(N$19&gt;0,"0",0))</f>
        <v>741.3</v>
      </c>
      <c r="O15" s="513">
        <f>IF(OR(ｹ.繊維くず!F30&gt;0,ｹ.繊維くず!F30&lt;0),ｹ.繊維くず!F30,IF(O$19&gt;0,"0",0))</f>
        <v>9</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0.2</v>
      </c>
      <c r="T15" s="513">
        <f>IF(OR(ｾ.ｶﾞﾗｽ･ｺﾝｸﾘ･陶磁器くず!F30&gt;0,ｾ.ｶﾞﾗｽ･ｺﾝｸﾘ･陶磁器くず!F30&lt;0),ｾ.ｶﾞﾗｽ･ｺﾝｸﾘ･陶磁器くず!F30,IF(T$19&gt;0,"0",0))</f>
        <v>201.8</v>
      </c>
      <c r="U15" s="513">
        <f>IF(OR(ｿ.鉱さい!F30&gt;0,ｿ.鉱さい!F30&lt;0),ｿ.鉱さい!F30,IF(U$19&gt;0,"0",0))</f>
        <v>0</v>
      </c>
      <c r="V15" s="513">
        <f>IF(OR(ﾀ.がれき類!F30&gt;0,ﾀ.がれき類!F30&lt;0),ﾀ.がれき類!F30,IF(V$19&gt;0,"0",0))</f>
        <v>552.9</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178.4</v>
      </c>
      <c r="AA15" s="515">
        <f t="shared" si="0"/>
        <v>1696.6</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0</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25.2</v>
      </c>
      <c r="M16" s="513">
        <f>IF(OR(ｷ.紙くず!F31&gt;0,ｷ.紙くず!F31&lt;0),ｷ.紙くず!F31,IF(M$19&gt;0,"0",0))</f>
        <v>15.3</v>
      </c>
      <c r="N16" s="513">
        <f>IF(OR(ｸ.木くず!F31&gt;0,ｸ.木くず!F31&lt;0),ｸ.木くず!F31,IF(N$19&gt;0,"0",0))</f>
        <v>1106.9000000000001</v>
      </c>
      <c r="O16" s="513">
        <f>IF(OR(ｹ.繊維くず!F31&gt;0,ｹ.繊維くず!F31&lt;0),ｹ.繊維くず!F31,IF(O$19&gt;0,"0",0))</f>
        <v>12.1</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135.6</v>
      </c>
      <c r="T16" s="513">
        <f>IF(OR(ｾ.ｶﾞﾗｽ･ｺﾝｸﾘ･陶磁器くず!F31&gt;0,ｾ.ｶﾞﾗｽ･ｺﾝｸﾘ･陶磁器くず!F31&lt;0),ｾ.ｶﾞﾗｽ･ｺﾝｸﾘ･陶磁器くず!F31,IF(T$19&gt;0,"0",0))</f>
        <v>285.10000000000002</v>
      </c>
      <c r="U16" s="513">
        <f>IF(OR(ｿ.鉱さい!F31&gt;0,ｿ.鉱さい!F31&lt;0),ｿ.鉱さい!F31,IF(U$19&gt;0,"0",0))</f>
        <v>0</v>
      </c>
      <c r="V16" s="513">
        <f>IF(OR(ﾀ.がれき類!F31&gt;0,ﾀ.がれき類!F31&lt;0),ﾀ.がれき類!F31,IF(V$19&gt;0,"0",0))</f>
        <v>2767.7</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277.8</v>
      </c>
      <c r="AA16" s="515">
        <f t="shared" si="0"/>
        <v>4625.7</v>
      </c>
    </row>
    <row r="17" spans="2:27" ht="24" customHeight="1" x14ac:dyDescent="0.15">
      <c r="B17" s="188"/>
      <c r="C17" s="945" t="s">
        <v>408</v>
      </c>
      <c r="D17" s="945"/>
      <c r="E17" s="945"/>
      <c r="F17" s="946"/>
      <c r="G17" s="513">
        <f>IF(OR(ｱ.燃え殻!F32&gt;0,ｱ.燃え殻!F32&lt;0),ｱ.燃え殻!F32,IF(G$19&gt;0,"0",0))</f>
        <v>0</v>
      </c>
      <c r="H17" s="513">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t="str">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43" t="s">
        <v>429</v>
      </c>
      <c r="E18" s="943"/>
      <c r="F18" s="944"/>
      <c r="G18" s="516">
        <f>IF(OR(ｱ.燃え殻!F33&gt;0,ｱ.燃え殻!F33&lt;0),ｱ.燃え殻!F33,IF(G$19&gt;0,"0",0))</f>
        <v>0</v>
      </c>
      <c r="H18" s="516">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t="str">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0</v>
      </c>
      <c r="I19" s="519">
        <f t="shared" si="1"/>
        <v>0</v>
      </c>
      <c r="J19" s="519">
        <f t="shared" si="1"/>
        <v>0</v>
      </c>
      <c r="K19" s="519">
        <f t="shared" si="1"/>
        <v>0</v>
      </c>
      <c r="L19" s="519">
        <f t="shared" si="1"/>
        <v>34.299999999999997</v>
      </c>
      <c r="M19" s="519">
        <f t="shared" si="1"/>
        <v>15.6</v>
      </c>
      <c r="N19" s="519">
        <f t="shared" si="1"/>
        <v>1129.0999999999999</v>
      </c>
      <c r="O19" s="519">
        <f t="shared" si="1"/>
        <v>12.4</v>
      </c>
      <c r="P19" s="519">
        <f t="shared" si="1"/>
        <v>0</v>
      </c>
      <c r="Q19" s="519">
        <f t="shared" si="1"/>
        <v>0</v>
      </c>
      <c r="R19" s="519">
        <f t="shared" si="1"/>
        <v>0</v>
      </c>
      <c r="S19" s="519">
        <f t="shared" si="1"/>
        <v>138.30000000000001</v>
      </c>
      <c r="T19" s="519">
        <f t="shared" si="1"/>
        <v>390.6</v>
      </c>
      <c r="U19" s="519">
        <f t="shared" si="1"/>
        <v>0</v>
      </c>
      <c r="V19" s="519">
        <f t="shared" si="1"/>
        <v>2823.1</v>
      </c>
      <c r="W19" s="519">
        <f t="shared" si="1"/>
        <v>0</v>
      </c>
      <c r="X19" s="519">
        <f t="shared" si="1"/>
        <v>0</v>
      </c>
      <c r="Y19" s="519">
        <f t="shared" si="1"/>
        <v>0</v>
      </c>
      <c r="Z19" s="520">
        <f t="shared" si="1"/>
        <v>284.8</v>
      </c>
      <c r="AA19" s="521">
        <f t="shared" ref="AA19:AA25" si="2">SUM(G19:Z19)</f>
        <v>4828.2</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6"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0</v>
      </c>
      <c r="I37" s="554">
        <f t="shared" si="8"/>
        <v>0</v>
      </c>
      <c r="J37" s="554">
        <f t="shared" si="8"/>
        <v>0</v>
      </c>
      <c r="K37" s="554">
        <f t="shared" si="8"/>
        <v>0</v>
      </c>
      <c r="L37" s="554">
        <f t="shared" si="8"/>
        <v>34.299999999999997</v>
      </c>
      <c r="M37" s="554">
        <f t="shared" si="8"/>
        <v>15.6</v>
      </c>
      <c r="N37" s="554">
        <f t="shared" si="8"/>
        <v>1129.0999999999999</v>
      </c>
      <c r="O37" s="554">
        <f t="shared" si="8"/>
        <v>12.4</v>
      </c>
      <c r="P37" s="554">
        <f t="shared" si="8"/>
        <v>0</v>
      </c>
      <c r="Q37" s="554">
        <f t="shared" si="8"/>
        <v>0</v>
      </c>
      <c r="R37" s="554">
        <f t="shared" si="8"/>
        <v>0</v>
      </c>
      <c r="S37" s="554">
        <f t="shared" si="8"/>
        <v>138.30000000000001</v>
      </c>
      <c r="T37" s="554">
        <f t="shared" si="8"/>
        <v>390.6</v>
      </c>
      <c r="U37" s="554">
        <f t="shared" si="8"/>
        <v>0</v>
      </c>
      <c r="V37" s="554">
        <f t="shared" si="8"/>
        <v>2823.1</v>
      </c>
      <c r="W37" s="554">
        <f t="shared" si="8"/>
        <v>0</v>
      </c>
      <c r="X37" s="554">
        <f t="shared" si="8"/>
        <v>0</v>
      </c>
      <c r="Y37" s="554">
        <f t="shared" si="8"/>
        <v>0</v>
      </c>
      <c r="Z37" s="555">
        <f t="shared" si="8"/>
        <v>284.8</v>
      </c>
      <c r="AA37" s="556">
        <f t="shared" si="4"/>
        <v>4828.2</v>
      </c>
    </row>
    <row r="38" spans="2:27" ht="24" customHeight="1" x14ac:dyDescent="0.15">
      <c r="B38" s="186"/>
      <c r="C38" s="939"/>
      <c r="D38" s="247"/>
      <c r="E38" s="245" t="s">
        <v>319</v>
      </c>
      <c r="F38" s="585"/>
      <c r="G38" s="545">
        <f t="shared" ref="G38:Z38" si="9">SUM(G39:G41)</f>
        <v>0</v>
      </c>
      <c r="H38" s="545">
        <f t="shared" si="9"/>
        <v>0</v>
      </c>
      <c r="I38" s="545">
        <f t="shared" si="9"/>
        <v>0</v>
      </c>
      <c r="J38" s="545">
        <f t="shared" si="9"/>
        <v>0</v>
      </c>
      <c r="K38" s="545">
        <f t="shared" si="9"/>
        <v>0</v>
      </c>
      <c r="L38" s="545">
        <f t="shared" si="9"/>
        <v>25.7</v>
      </c>
      <c r="M38" s="545">
        <f t="shared" si="9"/>
        <v>15.6</v>
      </c>
      <c r="N38" s="545">
        <f t="shared" si="9"/>
        <v>1129.0999999999999</v>
      </c>
      <c r="O38" s="545">
        <f t="shared" si="9"/>
        <v>12.4</v>
      </c>
      <c r="P38" s="545">
        <f t="shared" si="9"/>
        <v>0</v>
      </c>
      <c r="Q38" s="545">
        <f t="shared" si="9"/>
        <v>0</v>
      </c>
      <c r="R38" s="545">
        <f t="shared" si="9"/>
        <v>0</v>
      </c>
      <c r="S38" s="545">
        <f t="shared" si="9"/>
        <v>138.30000000000001</v>
      </c>
      <c r="T38" s="545">
        <f t="shared" si="9"/>
        <v>290.8</v>
      </c>
      <c r="U38" s="545">
        <f t="shared" si="9"/>
        <v>0</v>
      </c>
      <c r="V38" s="545">
        <f t="shared" si="9"/>
        <v>2823.1</v>
      </c>
      <c r="W38" s="545">
        <f t="shared" si="9"/>
        <v>0</v>
      </c>
      <c r="X38" s="545">
        <f t="shared" si="9"/>
        <v>0</v>
      </c>
      <c r="Y38" s="545">
        <f t="shared" si="9"/>
        <v>0</v>
      </c>
      <c r="Z38" s="546">
        <f t="shared" si="9"/>
        <v>283.3</v>
      </c>
      <c r="AA38" s="547">
        <f t="shared" si="4"/>
        <v>4718.3</v>
      </c>
    </row>
    <row r="39" spans="2:27" ht="24" customHeight="1" x14ac:dyDescent="0.15">
      <c r="B39" s="186"/>
      <c r="C39" s="939"/>
      <c r="D39" s="248"/>
      <c r="E39" s="243"/>
      <c r="F39" s="241" t="s">
        <v>233</v>
      </c>
      <c r="G39" s="548">
        <f>+ｱ.燃え殻!$Z$28</f>
        <v>0</v>
      </c>
      <c r="H39" s="548">
        <f>+ｲ.汚泥!$Z$28</f>
        <v>0</v>
      </c>
      <c r="I39" s="548">
        <f>+ｳ.廃油!$Z$28</f>
        <v>0</v>
      </c>
      <c r="J39" s="548">
        <f>+ｴ.廃酸!$Z$28</f>
        <v>0</v>
      </c>
      <c r="K39" s="548">
        <f>+ｵ.廃ｱﾙｶﾘ!$Z$28</f>
        <v>0</v>
      </c>
      <c r="L39" s="548">
        <f>+ｶ.廃ﾌﾟﾗ類!$Z$28</f>
        <v>25.7</v>
      </c>
      <c r="M39" s="548">
        <f>+ｷ.紙くず!$Z$28</f>
        <v>15.6</v>
      </c>
      <c r="N39" s="548">
        <f>+ｸ.木くず!$Z$28</f>
        <v>1129.0999999999999</v>
      </c>
      <c r="O39" s="548">
        <f>+ｹ.繊維くず!$Z$28</f>
        <v>12.4</v>
      </c>
      <c r="P39" s="548">
        <f>+ｺ.動植物性残さ!$Z$28</f>
        <v>0</v>
      </c>
      <c r="Q39" s="548">
        <f>+ｻ.動物系固形不要物!$Z$28</f>
        <v>0</v>
      </c>
      <c r="R39" s="548">
        <f>+ｼ.ｺﾞﾑくず!$Z$28</f>
        <v>0</v>
      </c>
      <c r="S39" s="548">
        <f>+ｽ.金属くず!$Z$28</f>
        <v>138.30000000000001</v>
      </c>
      <c r="T39" s="548">
        <f>+ｾ.ｶﾞﾗｽ･ｺﾝｸﾘ･陶磁器くず!$Z$28</f>
        <v>290.8</v>
      </c>
      <c r="U39" s="548">
        <f>+ｿ.鉱さい!$Z$28</f>
        <v>0</v>
      </c>
      <c r="V39" s="548">
        <f>+ﾀ.がれき類!$Z$28</f>
        <v>2823.1</v>
      </c>
      <c r="W39" s="548">
        <f>+ﾁ.動物のふん尿!$Z$28</f>
        <v>0</v>
      </c>
      <c r="X39" s="548">
        <f>+ﾂ.動物の死体!$Z$28</f>
        <v>0</v>
      </c>
      <c r="Y39" s="548">
        <f>+ﾃ.ばいじん!$Z$28</f>
        <v>0</v>
      </c>
      <c r="Z39" s="549">
        <f>+ﾄ.混合廃棄物その他!$Z$28</f>
        <v>283.3</v>
      </c>
      <c r="AA39" s="550">
        <f t="shared" si="4"/>
        <v>4718.3</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8.6</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99.8</v>
      </c>
      <c r="U42" s="551">
        <f>+ｿ.鉱さい!$Q$33</f>
        <v>0</v>
      </c>
      <c r="V42" s="551">
        <f>+ﾀ.がれき類!$Q$33</f>
        <v>0</v>
      </c>
      <c r="W42" s="551">
        <f>+ﾁ.動物のふん尿!$Q$33</f>
        <v>0</v>
      </c>
      <c r="X42" s="551">
        <f>+ﾂ.動物の死体!$Q$33</f>
        <v>0</v>
      </c>
      <c r="Y42" s="551">
        <f>+ﾃ.ばいじん!$Q$33</f>
        <v>0</v>
      </c>
      <c r="Z42" s="552">
        <f>+ﾄ.混合廃棄物その他!$Q$33</f>
        <v>1.5</v>
      </c>
      <c r="AA42" s="553">
        <f>SUM(G42:Z42)</f>
        <v>109.89999999999999</v>
      </c>
    </row>
    <row r="43" spans="2:27" ht="24" customHeight="1" x14ac:dyDescent="0.15">
      <c r="B43" s="186"/>
      <c r="C43" s="142" t="s">
        <v>235</v>
      </c>
      <c r="D43" s="958" t="s">
        <v>349</v>
      </c>
      <c r="E43" s="958"/>
      <c r="F43" s="959"/>
      <c r="G43" s="557">
        <f>+ｱ.燃え殻!$AK$27</f>
        <v>0</v>
      </c>
      <c r="H43" s="557">
        <f>+ｲ.汚泥!$AK$27</f>
        <v>0</v>
      </c>
      <c r="I43" s="557">
        <f>+ｳ.廃油!$AK$27</f>
        <v>0</v>
      </c>
      <c r="J43" s="557">
        <f>+ｴ.廃酸!$AK$27</f>
        <v>0</v>
      </c>
      <c r="K43" s="557">
        <f>+ｵ.廃ｱﾙｶﾘ!$AK$27</f>
        <v>0</v>
      </c>
      <c r="L43" s="557">
        <f>+ｶ.廃ﾌﾟﾗ類!$AK$27</f>
        <v>34.299999999999997</v>
      </c>
      <c r="M43" s="557">
        <f>+ｷ.紙くず!$AK$27</f>
        <v>15.6</v>
      </c>
      <c r="N43" s="557">
        <f>+ｸ.木くず!$AK$27</f>
        <v>1129.0999999999999</v>
      </c>
      <c r="O43" s="557">
        <f>+ｹ.繊維くず!$AK$27</f>
        <v>12.4</v>
      </c>
      <c r="P43" s="557">
        <f>+ｺ.動植物性残さ!$AK$27</f>
        <v>0</v>
      </c>
      <c r="Q43" s="557">
        <f>+ｻ.動物系固形不要物!$AK$27</f>
        <v>0</v>
      </c>
      <c r="R43" s="557">
        <f>+ｼ.ｺﾞﾑくず!$AK$27</f>
        <v>0</v>
      </c>
      <c r="S43" s="557">
        <f>+ｽ.金属くず!$AK$27</f>
        <v>138.30000000000001</v>
      </c>
      <c r="T43" s="557">
        <f>+ｾ.ｶﾞﾗｽ･ｺﾝｸﾘ･陶磁器くず!$AK$27</f>
        <v>390.6</v>
      </c>
      <c r="U43" s="557">
        <f>+ｿ.鉱さい!$AK$27</f>
        <v>0</v>
      </c>
      <c r="V43" s="557">
        <f>+ﾀ.がれき類!$AK$27</f>
        <v>2823.1</v>
      </c>
      <c r="W43" s="557">
        <f>+ﾁ.動物のふん尿!$AK$27</f>
        <v>0</v>
      </c>
      <c r="X43" s="557">
        <f>+ﾂ.動物の死体!$AK$27</f>
        <v>0</v>
      </c>
      <c r="Y43" s="557">
        <f>+ﾃ.ばいじん!$AK$27</f>
        <v>0</v>
      </c>
      <c r="Z43" s="558">
        <f>+ﾄ.混合廃棄物その他!$AK$27</f>
        <v>284.8</v>
      </c>
      <c r="AA43" s="559">
        <f t="shared" si="4"/>
        <v>4828.2</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11.5</v>
      </c>
      <c r="M44" s="560">
        <f>+ｷ.紙くず!$AK$30</f>
        <v>1.8</v>
      </c>
      <c r="N44" s="560">
        <f>+ｸ.木くず!$AK$30</f>
        <v>756.2</v>
      </c>
      <c r="O44" s="560">
        <f>+ｹ.繊維くず!$AK$30</f>
        <v>9.1999999999999993</v>
      </c>
      <c r="P44" s="560">
        <f>+ｺ.動植物性残さ!$AK$30</f>
        <v>0</v>
      </c>
      <c r="Q44" s="560">
        <f>+ｻ.動物系固形不要物!$AK$30</f>
        <v>0</v>
      </c>
      <c r="R44" s="560">
        <f>+ｼ.ｺﾞﾑくず!$AK$30</f>
        <v>0</v>
      </c>
      <c r="S44" s="560">
        <f>+ｽ.金属くず!$AK$30</f>
        <v>0.2</v>
      </c>
      <c r="T44" s="560">
        <f>+ｾ.ｶﾞﾗｽ･ｺﾝｸﾘ･陶磁器くず!$AK$30</f>
        <v>205.8</v>
      </c>
      <c r="U44" s="560">
        <f>+ｿ.鉱さい!$AK$30</f>
        <v>0</v>
      </c>
      <c r="V44" s="560">
        <f>+ﾀ.がれき類!$AK$30</f>
        <v>563.9</v>
      </c>
      <c r="W44" s="560">
        <f>+ﾁ.動物のふん尿!$AK$30</f>
        <v>0</v>
      </c>
      <c r="X44" s="560">
        <f>+ﾂ.動物の死体!$AK$30</f>
        <v>0</v>
      </c>
      <c r="Y44" s="560">
        <f>+ﾃ.ばいじん!$AK$30</f>
        <v>0</v>
      </c>
      <c r="Z44" s="561">
        <f>+ﾄ.混合廃棄物その他!$AK$30</f>
        <v>182</v>
      </c>
      <c r="AA44" s="562">
        <f t="shared" si="4"/>
        <v>1730.6</v>
      </c>
    </row>
    <row r="45" spans="2:27" ht="24" customHeight="1" x14ac:dyDescent="0.15">
      <c r="B45" s="186"/>
      <c r="C45" s="193"/>
      <c r="D45" s="584" t="s">
        <v>190</v>
      </c>
      <c r="E45" s="968" t="s">
        <v>237</v>
      </c>
      <c r="F45" s="969"/>
      <c r="G45" s="563">
        <f>+ｱ.燃え殻!$AR$24</f>
        <v>0</v>
      </c>
      <c r="H45" s="563">
        <f>+ｲ.汚泥!$AR$24</f>
        <v>0</v>
      </c>
      <c r="I45" s="563">
        <f>+ｳ.廃油!$AR$24</f>
        <v>0</v>
      </c>
      <c r="J45" s="563">
        <f>+ｴ.廃酸!$AR$24</f>
        <v>0</v>
      </c>
      <c r="K45" s="563">
        <f>+ｵ.廃ｱﾙｶﾘ!$AR$24</f>
        <v>0</v>
      </c>
      <c r="L45" s="563">
        <f>+ｶ.廃ﾌﾟﾗ類!$AR$24</f>
        <v>25.7</v>
      </c>
      <c r="M45" s="563">
        <f>+ｷ.紙くず!$AR$24</f>
        <v>15.6</v>
      </c>
      <c r="N45" s="563">
        <f>+ｸ.木くず!$AR$24</f>
        <v>1129.0999999999999</v>
      </c>
      <c r="O45" s="563">
        <f>+ｹ.繊維くず!$AR$24</f>
        <v>12.4</v>
      </c>
      <c r="P45" s="563">
        <f>+ｺ.動植物性残さ!$AR$24</f>
        <v>0</v>
      </c>
      <c r="Q45" s="563">
        <f>+ｻ.動物系固形不要物!$AR$24</f>
        <v>0</v>
      </c>
      <c r="R45" s="563">
        <f>+ｼ.ｺﾞﾑくず!$AR$24</f>
        <v>0</v>
      </c>
      <c r="S45" s="563">
        <f>+ｽ.金属くず!$AR$24</f>
        <v>138.30000000000001</v>
      </c>
      <c r="T45" s="563">
        <f>+ｾ.ｶﾞﾗｽ･ｺﾝｸﾘ･陶磁器くず!$AR$24</f>
        <v>290.8</v>
      </c>
      <c r="U45" s="563">
        <f>+ｿ.鉱さい!$AR$24</f>
        <v>0</v>
      </c>
      <c r="V45" s="563">
        <f>+ﾀ.がれき類!$AR$24</f>
        <v>2823.1</v>
      </c>
      <c r="W45" s="563">
        <f>+ﾁ.動物のふん尿!$AR$24</f>
        <v>0</v>
      </c>
      <c r="X45" s="563">
        <f>+ﾂ.動物の死体!$AR$24</f>
        <v>0</v>
      </c>
      <c r="Y45" s="563">
        <f>+ﾃ.ばいじん!$AR$24</f>
        <v>0</v>
      </c>
      <c r="Z45" s="564">
        <f>+ﾄ.混合廃棄物その他!$AR$24</f>
        <v>283.3</v>
      </c>
      <c r="AA45" s="565">
        <f t="shared" si="4"/>
        <v>4718.3</v>
      </c>
    </row>
    <row r="46" spans="2:27" ht="24" customHeight="1" x14ac:dyDescent="0.15">
      <c r="B46" s="186"/>
      <c r="C46" s="193"/>
      <c r="D46" s="586" t="s">
        <v>192</v>
      </c>
      <c r="E46" s="954" t="s">
        <v>430</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85" customHeight="1" thickBot="1" x14ac:dyDescent="0.2">
      <c r="B47" s="187"/>
      <c r="C47" s="194"/>
      <c r="D47" s="192" t="s">
        <v>193</v>
      </c>
      <c r="E47" s="956" t="s">
        <v>431</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20.100000000000001"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0</v>
      </c>
      <c r="I55" s="634">
        <f t="shared" si="10"/>
        <v>0</v>
      </c>
      <c r="J55" s="634">
        <f t="shared" si="10"/>
        <v>0</v>
      </c>
      <c r="K55" s="634">
        <f t="shared" si="10"/>
        <v>0</v>
      </c>
      <c r="L55" s="634">
        <f t="shared" si="10"/>
        <v>68</v>
      </c>
      <c r="M55" s="634">
        <f t="shared" si="10"/>
        <v>30.9</v>
      </c>
      <c r="N55" s="634">
        <f t="shared" si="10"/>
        <v>2236</v>
      </c>
      <c r="O55" s="634">
        <f t="shared" si="10"/>
        <v>24.5</v>
      </c>
      <c r="P55" s="634">
        <f t="shared" si="10"/>
        <v>0</v>
      </c>
      <c r="Q55" s="634">
        <f t="shared" si="10"/>
        <v>0</v>
      </c>
      <c r="R55" s="634">
        <f t="shared" si="10"/>
        <v>0</v>
      </c>
      <c r="S55" s="634">
        <f t="shared" si="10"/>
        <v>273.89999999999998</v>
      </c>
      <c r="T55" s="634">
        <f t="shared" si="10"/>
        <v>773.6</v>
      </c>
      <c r="U55" s="634">
        <f t="shared" si="10"/>
        <v>0</v>
      </c>
      <c r="V55" s="634">
        <f t="shared" si="10"/>
        <v>5590.7999999999993</v>
      </c>
      <c r="W55" s="634">
        <f t="shared" si="10"/>
        <v>0</v>
      </c>
      <c r="X55" s="634">
        <f t="shared" si="10"/>
        <v>0</v>
      </c>
      <c r="Y55" s="634">
        <f t="shared" si="10"/>
        <v>0</v>
      </c>
      <c r="Z55" s="634">
        <f t="shared" si="10"/>
        <v>564.1</v>
      </c>
      <c r="AA55" s="633">
        <f>+AA9+AA19+AA20</f>
        <v>9561.7999999999993</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875" style="259" customWidth="1"/>
    <col min="4" max="4" width="3.375" style="259" customWidth="1"/>
    <col min="5" max="5" width="8.875" style="259" customWidth="1"/>
    <col min="6" max="6" width="2.875" style="259" customWidth="1"/>
    <col min="7" max="7" width="9.875" style="259" customWidth="1"/>
    <col min="8" max="8" width="1.875" style="259" customWidth="1"/>
    <col min="9" max="9" width="3.875" style="259" customWidth="1"/>
    <col min="10" max="10" width="9.875" style="259" customWidth="1"/>
    <col min="11" max="11" width="1.875" style="259" customWidth="1"/>
    <col min="12" max="12" width="3.875" style="259" customWidth="1"/>
    <col min="13" max="13" width="9.875" style="259" customWidth="1"/>
    <col min="14" max="14" width="1.875" style="259" customWidth="1"/>
    <col min="15" max="15" width="4.875" style="259" customWidth="1"/>
    <col min="16" max="16" width="8.875" style="259" customWidth="1"/>
    <col min="17" max="17" width="1.875" style="259" customWidth="1"/>
    <col min="18" max="18" width="4.875" style="259" customWidth="1"/>
    <col min="19" max="19" width="0.875" style="259" customWidth="1"/>
    <col min="20" max="20" width="7.875" style="259" customWidth="1"/>
    <col min="21" max="21" width="1.375" style="259" customWidth="1"/>
    <col min="22" max="22" width="2.125" style="49" customWidth="1"/>
    <col min="23" max="30" width="9" style="51"/>
    <col min="31" max="16384" width="9" style="49"/>
  </cols>
  <sheetData>
    <row r="1" spans="1:24" ht="16.350000000000001" customHeight="1" x14ac:dyDescent="0.15">
      <c r="C1" s="92" t="s">
        <v>351</v>
      </c>
    </row>
    <row r="2" spans="1:24" ht="16.350000000000001" customHeight="1" x14ac:dyDescent="0.15">
      <c r="C2" s="92"/>
    </row>
    <row r="3" spans="1:24" ht="14.1"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3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3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3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年    月    日</v>
      </c>
      <c r="Q11" s="1028"/>
      <c r="R11" s="1028"/>
      <c r="S11" s="1028"/>
      <c r="T11" s="1029"/>
      <c r="U11" s="362"/>
    </row>
    <row r="12" spans="1:24" ht="13.3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3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3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神奈川県横浜市都筑区中川1-4-1
ﾊｳｽｸｴｱ横浜情報館3階</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住友林業㈱住宅事業本部 
安全・環境・検査室　横塚　洋</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045-914-5608</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住友林業㈱　住宅事業本部　安全・環境・検査室　産業廃棄物事務センター</v>
      </c>
      <c r="G24" s="998"/>
      <c r="H24" s="998"/>
      <c r="I24" s="999"/>
      <c r="J24" s="999"/>
      <c r="K24" s="999"/>
      <c r="L24" s="999"/>
      <c r="M24" s="999"/>
      <c r="N24" s="999"/>
      <c r="O24" s="999"/>
      <c r="P24" s="985" t="s">
        <v>445</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1671</v>
      </c>
      <c r="Q25" s="989"/>
      <c r="R25" s="989"/>
      <c r="S25" s="989"/>
      <c r="T25" s="989"/>
      <c r="U25" s="990"/>
    </row>
    <row r="26" spans="1:22" ht="26.25" customHeight="1" x14ac:dyDescent="0.15">
      <c r="C26" s="1002" t="s">
        <v>11</v>
      </c>
      <c r="D26" s="1003"/>
      <c r="E26" s="1004"/>
      <c r="F26" s="1021" t="str">
        <f>+表紙!F50</f>
        <v>神奈川県管轄区域内</v>
      </c>
      <c r="G26" s="1022"/>
      <c r="H26" s="1022"/>
      <c r="I26" s="1022"/>
      <c r="J26" s="1022"/>
      <c r="K26" s="1022"/>
      <c r="L26" s="1022"/>
      <c r="M26" s="1022"/>
      <c r="N26" s="454" t="s">
        <v>172</v>
      </c>
      <c r="O26" s="383"/>
      <c r="P26" s="383"/>
      <c r="Q26" s="1016" t="str">
        <f>IF(+表紙!Q50="","",+表紙!Q50)</f>
        <v>045-914-5608</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424</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Ｄ－建設業</v>
      </c>
      <c r="G30" s="992"/>
      <c r="H30" s="992"/>
      <c r="I30" s="992"/>
      <c r="J30" s="992"/>
      <c r="K30" s="992"/>
      <c r="L30" s="282" t="s">
        <v>48</v>
      </c>
      <c r="M30" s="282"/>
      <c r="N30" s="993" t="str">
        <f>IF(COUNTA(表紙!N54)=1,+表紙!N54,"")</f>
        <v>注文住宅の建築（解体工事含む）</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f>IF(+表紙!N56="","",+表紙!N56)</f>
        <v>30834</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3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t="str">
        <f>IF(+表紙!F61="","",+表紙!F61)</f>
        <v>全社　5,840名（2024/4）当該事業場(304名)</v>
      </c>
      <c r="G37" s="1062"/>
      <c r="H37" s="1062"/>
      <c r="I37" s="1062"/>
      <c r="J37" s="1062"/>
      <c r="K37" s="1062"/>
      <c r="L37" s="1062"/>
      <c r="M37" s="1062"/>
      <c r="N37" s="1062"/>
      <c r="O37" s="1062"/>
      <c r="P37" s="1062"/>
      <c r="Q37" s="1062"/>
      <c r="R37" s="1062"/>
      <c r="S37" s="1062"/>
      <c r="T37" s="1062"/>
      <c r="U37" s="1063"/>
    </row>
    <row r="38" spans="3:21" ht="14.1"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4.1"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4.1"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4.1"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4.1"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4.1"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4.1"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4.1"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4.1"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4.1"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4.1"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4.1"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3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4.1"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4.1"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4.1"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4.1"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4.1"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4.1"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4.1"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4.1"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4.1"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4.1"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436</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8</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4733.5999999999995</v>
      </c>
      <c r="L66" s="1068"/>
      <c r="M66" s="1068"/>
      <c r="N66" s="1068"/>
      <c r="O66" s="1068"/>
      <c r="P66" s="300" t="s">
        <v>13</v>
      </c>
      <c r="Q66" s="1066"/>
      <c r="R66" s="1066"/>
      <c r="S66" s="1066"/>
      <c r="T66" s="1066"/>
      <c r="U66" s="1067"/>
      <c r="V66" s="467"/>
      <c r="W66" s="467"/>
      <c r="X66" s="391"/>
    </row>
    <row r="67" spans="1:24" ht="14.1"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4.1" customHeight="1" x14ac:dyDescent="0.15">
      <c r="C70" s="1092"/>
      <c r="D70" s="1071"/>
      <c r="E70" s="1074"/>
      <c r="F70" s="1052" t="str">
        <f>IF(COUNTA(表紙!F94)=1,+表紙!F94,"")</f>
        <v>・新築系の廃棄物については、梱包材や養生材を過剰にせず、必要最小限としている
・解体系の廃棄物は、分別を行い、混合廃棄物を抑制している</v>
      </c>
      <c r="G70" s="1053"/>
      <c r="H70" s="1053"/>
      <c r="I70" s="1053"/>
      <c r="J70" s="1053"/>
      <c r="K70" s="1053"/>
      <c r="L70" s="1053"/>
      <c r="M70" s="1053"/>
      <c r="N70" s="1053"/>
      <c r="O70" s="1053"/>
      <c r="P70" s="1053"/>
      <c r="Q70" s="1053"/>
      <c r="R70" s="1053"/>
      <c r="S70" s="1053"/>
      <c r="T70" s="1053"/>
      <c r="U70" s="1054"/>
      <c r="V70" s="308"/>
    </row>
    <row r="71" spans="1:24" ht="14.1"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4.1"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4.1"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4.1"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4.1"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4.1"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4.1"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437</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8</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4828.2</v>
      </c>
      <c r="L81" s="1068"/>
      <c r="M81" s="1068"/>
      <c r="N81" s="1068"/>
      <c r="O81" s="1068"/>
      <c r="P81" s="303" t="s">
        <v>13</v>
      </c>
      <c r="Q81" s="1066"/>
      <c r="R81" s="1066"/>
      <c r="S81" s="1066"/>
      <c r="T81" s="1066"/>
      <c r="U81" s="1067"/>
      <c r="V81" s="467"/>
      <c r="W81" s="467"/>
      <c r="X81" s="309"/>
    </row>
    <row r="82" spans="1:24" ht="14.1"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4.1" customHeight="1" x14ac:dyDescent="0.15">
      <c r="C85" s="1059"/>
      <c r="D85" s="1047"/>
      <c r="E85" s="1044"/>
      <c r="F85" s="1052" t="str">
        <f>IF(COUNTA(表紙!F109)=1,+表紙!F109,"")</f>
        <v>・新築系については、資材のプレカット化、端材の再生利用化等、3R化を推進する
・解体系については、解体工事による分別をより徹底的に行う事で、混合廃棄物を最小限に抑える</v>
      </c>
      <c r="G85" s="1053"/>
      <c r="H85" s="1053"/>
      <c r="I85" s="1053"/>
      <c r="J85" s="1053"/>
      <c r="K85" s="1053"/>
      <c r="L85" s="1053"/>
      <c r="M85" s="1053"/>
      <c r="N85" s="1053"/>
      <c r="O85" s="1053"/>
      <c r="P85" s="1053"/>
      <c r="Q85" s="1053"/>
      <c r="R85" s="1053"/>
      <c r="S85" s="1053"/>
      <c r="T85" s="1053"/>
      <c r="U85" s="1054"/>
      <c r="V85" s="321"/>
    </row>
    <row r="86" spans="1:24" ht="14.1"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4.1"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4.1"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4.1"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4.1"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4.1"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4.1"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4.1"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4.1" customHeight="1" x14ac:dyDescent="0.15">
      <c r="C96" s="251"/>
      <c r="D96" s="1047"/>
      <c r="E96" s="1044"/>
      <c r="F96" s="1052" t="str">
        <f>IF(COUNTA(表紙!F120)=1,+表紙!F120,"")</f>
        <v>・新築工事では、現場にて１１品目の分別を指導している
・解体工事においても、現場での分別を推進している</v>
      </c>
      <c r="G96" s="1053"/>
      <c r="H96" s="1053"/>
      <c r="I96" s="1053"/>
      <c r="J96" s="1053"/>
      <c r="K96" s="1053"/>
      <c r="L96" s="1053"/>
      <c r="M96" s="1053"/>
      <c r="N96" s="1053"/>
      <c r="O96" s="1053"/>
      <c r="P96" s="1053"/>
      <c r="Q96" s="1053"/>
      <c r="R96" s="1053"/>
      <c r="S96" s="1053"/>
      <c r="T96" s="1053"/>
      <c r="U96" s="1054"/>
      <c r="V96" s="321"/>
    </row>
    <row r="97" spans="3:25" ht="14.1"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4.1"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4.1"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4.1"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4.1" customHeight="1" x14ac:dyDescent="0.15">
      <c r="C102" s="318"/>
      <c r="D102" s="1047"/>
      <c r="E102" s="1044"/>
      <c r="F102" s="1099" t="str">
        <f>IF(COUNTA(表紙!F126)=1,+表紙!F126,"")</f>
        <v>・新築工事では、現場の全職方に分別の徹底を指導する
・解体工事でも、現場での分別を徹底し、混合廃棄物を最小限に抑える</v>
      </c>
      <c r="G102" s="1100"/>
      <c r="H102" s="1100"/>
      <c r="I102" s="1100"/>
      <c r="J102" s="1100"/>
      <c r="K102" s="1100"/>
      <c r="L102" s="1100"/>
      <c r="M102" s="1100"/>
      <c r="N102" s="1100"/>
      <c r="O102" s="1100"/>
      <c r="P102" s="1100"/>
      <c r="Q102" s="1100"/>
      <c r="R102" s="1100"/>
      <c r="S102" s="1100"/>
      <c r="T102" s="1100"/>
      <c r="U102" s="1101"/>
      <c r="V102" s="321"/>
    </row>
    <row r="103" spans="3:25" ht="14.1"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4.1"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4.1"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4.1"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4.1"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436</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4.1"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4.1"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4.1"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4.1"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4.1"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4.1"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4.1"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4.1"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4.1"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437</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4.1"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4.1"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4.1"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4.1"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4.1"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4.1"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4.1"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4.1"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4.1"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436</v>
      </c>
      <c r="G132" s="282"/>
      <c r="H132" s="282"/>
      <c r="I132" s="289"/>
      <c r="J132" s="289"/>
      <c r="K132" s="289"/>
      <c r="L132" s="290"/>
      <c r="M132" s="290"/>
      <c r="N132" s="290"/>
      <c r="O132" s="282"/>
      <c r="P132" s="282"/>
      <c r="Q132" s="282"/>
      <c r="R132" s="282"/>
      <c r="S132" s="289"/>
      <c r="T132" s="381"/>
      <c r="U132" s="291"/>
      <c r="V132" s="308"/>
      <c r="W132" s="341"/>
      <c r="X132" s="341"/>
      <c r="Y132" s="341"/>
    </row>
    <row r="133" spans="3:25" ht="38.1"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8.1"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4.1"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4.1" customHeight="1" x14ac:dyDescent="0.15">
      <c r="C136" s="325"/>
      <c r="D136" s="1047"/>
      <c r="E136" s="1044"/>
      <c r="F136" s="1052" t="str">
        <f>IF(COUNTA(表紙!F160)=1,+表紙!F160,"")</f>
        <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4.1"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4.1"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4.1"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4.1"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4.1"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4.1"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4.1"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4.1" customHeight="1" x14ac:dyDescent="0.15">
      <c r="C144" s="325"/>
      <c r="D144" s="1046" t="s">
        <v>19</v>
      </c>
      <c r="E144" s="1043" t="s">
        <v>248</v>
      </c>
      <c r="F144" s="395" t="s">
        <v>437</v>
      </c>
      <c r="G144" s="463"/>
      <c r="H144" s="463"/>
      <c r="I144" s="392"/>
      <c r="J144" s="392"/>
      <c r="K144" s="392"/>
      <c r="L144" s="401"/>
      <c r="M144" s="401"/>
      <c r="N144" s="401"/>
      <c r="O144" s="463"/>
      <c r="P144" s="463"/>
      <c r="Q144" s="463"/>
      <c r="R144" s="463"/>
      <c r="S144" s="392"/>
      <c r="T144" s="381"/>
      <c r="U144" s="291"/>
      <c r="V144" s="321"/>
      <c r="W144" s="341"/>
      <c r="X144" s="341"/>
      <c r="Y144" s="341"/>
    </row>
    <row r="145" spans="3:25" ht="38.1"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8.1"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4.1" customHeight="1" x14ac:dyDescent="0.15">
      <c r="C148" s="325"/>
      <c r="D148" s="1047"/>
      <c r="E148" s="1044"/>
      <c r="F148" s="1052" t="str">
        <f>IF(COUNTA(表紙!F172)=1,+表紙!F172,"")</f>
        <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4.1"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4.1"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4.1"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4.1"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4.1"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4.1"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4.1"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436</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4.1"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4.1"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4.1"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4.1"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4.1"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4.1"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4.1"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4.1"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4.1"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4.1"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437</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4.1"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4.1"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4.1"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4.1"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4.1"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4.1"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4.1"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4.1"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4.1"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436</v>
      </c>
      <c r="G183" s="282"/>
      <c r="H183" s="282"/>
      <c r="I183" s="289"/>
      <c r="J183" s="289"/>
      <c r="K183" s="289"/>
      <c r="L183" s="290"/>
      <c r="M183" s="290"/>
      <c r="N183" s="290"/>
      <c r="O183" s="282"/>
      <c r="P183" s="282"/>
      <c r="Q183" s="282"/>
      <c r="R183" s="282"/>
      <c r="S183" s="289"/>
      <c r="T183" s="381"/>
      <c r="U183" s="393"/>
      <c r="V183" s="321"/>
      <c r="W183" s="341"/>
      <c r="X183" s="341"/>
      <c r="Y183" s="341"/>
    </row>
    <row r="184" spans="3:25" ht="43.35" customHeight="1" x14ac:dyDescent="0.15">
      <c r="C184" s="325"/>
      <c r="D184" s="1047"/>
      <c r="E184" s="1044"/>
      <c r="F184" s="1115" t="s">
        <v>267</v>
      </c>
      <c r="G184" s="1116"/>
      <c r="H184" s="1116"/>
      <c r="I184" s="1116"/>
      <c r="J184" s="1116"/>
      <c r="K184" s="1075">
        <f>+表紙!K208</f>
        <v>4733.5999999999995</v>
      </c>
      <c r="L184" s="1075"/>
      <c r="M184" s="1075"/>
      <c r="N184" s="1075"/>
      <c r="O184" s="1075"/>
      <c r="P184" s="327" t="s">
        <v>13</v>
      </c>
      <c r="Q184" s="1105" t="s">
        <v>293</v>
      </c>
      <c r="R184" s="1106"/>
      <c r="S184" s="1106"/>
      <c r="T184" s="1106"/>
      <c r="U184" s="1107"/>
      <c r="V184" s="467"/>
      <c r="W184" s="467"/>
      <c r="X184" s="321"/>
      <c r="Y184" s="341"/>
    </row>
    <row r="185" spans="3:25" ht="43.35" customHeight="1" x14ac:dyDescent="0.15">
      <c r="C185" s="325"/>
      <c r="D185" s="1047"/>
      <c r="E185" s="1044"/>
      <c r="F185" s="328"/>
      <c r="G185" s="798" t="s">
        <v>223</v>
      </c>
      <c r="H185" s="799"/>
      <c r="I185" s="799"/>
      <c r="J185" s="799"/>
      <c r="K185" s="1075">
        <f>+表紙!K209</f>
        <v>1696.6</v>
      </c>
      <c r="L185" s="1075"/>
      <c r="M185" s="1075"/>
      <c r="N185" s="1075"/>
      <c r="O185" s="1075"/>
      <c r="P185" s="459" t="s">
        <v>13</v>
      </c>
      <c r="Q185" s="1108"/>
      <c r="R185" s="1109"/>
      <c r="S185" s="1109"/>
      <c r="T185" s="1109"/>
      <c r="U185" s="1110"/>
      <c r="V185" s="467"/>
      <c r="W185" s="467"/>
      <c r="X185" s="321"/>
      <c r="Y185" s="341"/>
    </row>
    <row r="186" spans="3:25" ht="43.35" customHeight="1" x14ac:dyDescent="0.15">
      <c r="C186" s="325"/>
      <c r="D186" s="1047"/>
      <c r="E186" s="1044"/>
      <c r="F186" s="328"/>
      <c r="G186" s="798" t="s">
        <v>224</v>
      </c>
      <c r="H186" s="799"/>
      <c r="I186" s="799"/>
      <c r="J186" s="799"/>
      <c r="K186" s="1075">
        <f>+表紙!K210</f>
        <v>4625.7</v>
      </c>
      <c r="L186" s="1075"/>
      <c r="M186" s="1075"/>
      <c r="N186" s="1075"/>
      <c r="O186" s="1075"/>
      <c r="P186" s="459" t="s">
        <v>13</v>
      </c>
      <c r="Q186" s="1108"/>
      <c r="R186" s="1109"/>
      <c r="S186" s="1109"/>
      <c r="T186" s="1109"/>
      <c r="U186" s="1110"/>
      <c r="V186" s="467"/>
      <c r="W186" s="467"/>
      <c r="X186" s="321"/>
      <c r="Y186" s="341"/>
    </row>
    <row r="187" spans="3:25" ht="43.3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3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4.1"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4.1" customHeight="1" x14ac:dyDescent="0.15">
      <c r="C190" s="325"/>
      <c r="D190" s="1047"/>
      <c r="E190" s="1044"/>
      <c r="F190" s="1052" t="str">
        <f>IF(COUNTA(表紙!F214)=1,+表紙!F214,"")</f>
        <v>新規中間処理委託業者との契約に当たっては厳正な審査により締結しており、
契約した処理工場には年1回～2回の施設確認（踏査）を実施している。</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4.1"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4.1"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4.1"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4.1"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4.1"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4.1"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4.1"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4.1"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437</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4828.2</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1730.6</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4718.3</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4.1"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4.1" customHeight="1" x14ac:dyDescent="0.15">
      <c r="C207" s="325"/>
      <c r="D207" s="1047"/>
      <c r="E207" s="1044"/>
      <c r="F207" s="1052" t="str">
        <f>IF(COUNTA(表紙!F231)=1,+表紙!F231,"")</f>
        <v>・従来の契約済処分場の現場踏査を、年1回～2回継続実施する
・新規の採用においては、優良認定処理業者や再生利用業者の採用を推進するが、
　処理委託する業者で、未取得業者には取得推進を促す。</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4.1"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4.1"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4.1"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4.1"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4.1"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4.1"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4.1"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4.1"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20.100000000000001"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20.100000000000001"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20.100000000000001"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20.100000000000001"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20.100000000000001"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20.100000000000001"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438</v>
      </c>
      <c r="E225" s="1117"/>
      <c r="F225" s="1117"/>
      <c r="G225" s="1117"/>
      <c r="H225" s="1117"/>
      <c r="I225" s="1117"/>
      <c r="J225" s="1117"/>
      <c r="K225" s="1117"/>
      <c r="L225" s="1117"/>
      <c r="M225" s="1117"/>
      <c r="N225" s="1117"/>
      <c r="O225" s="1117"/>
      <c r="P225" s="1117"/>
      <c r="Q225" s="1117"/>
      <c r="R225" s="1117"/>
      <c r="S225" s="1117"/>
      <c r="T225" s="1117"/>
      <c r="U225" s="1118"/>
    </row>
    <row r="226" spans="1:22" ht="41.1" customHeight="1" x14ac:dyDescent="0.15">
      <c r="C226" s="334"/>
      <c r="D226" s="1117" t="s">
        <v>439</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440</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1.1"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349999999999994"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1.1"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2024-06-24T04:31:12Z</dcterms:created>
  <dcterms:modified xsi:type="dcterms:W3CDTF">2024-06-24T04:31:12Z</dcterms:modified>
</cp:coreProperties>
</file>