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84"/>
  <c r="T52" i="94" s="1"/>
  <c r="AL31" i="81"/>
  <c r="S52" i="94" s="1"/>
  <c r="AL31" i="79"/>
  <c r="R52" i="94" s="1"/>
  <c r="AL31" i="89"/>
  <c r="Q52" i="94" s="1"/>
  <c r="AL31" i="88"/>
  <c r="P52" i="94" s="1"/>
  <c r="AL31" i="87"/>
  <c r="O52" i="94" s="1"/>
  <c r="AL31" i="85"/>
  <c r="M52" i="94" s="1"/>
  <c r="AL31" i="77"/>
  <c r="K52" i="94" s="1"/>
  <c r="AL31" i="76"/>
  <c r="J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F12" i="89"/>
  <c r="H24" i="89" s="1"/>
  <c r="Y18" i="91"/>
  <c r="P16" i="91" s="1"/>
  <c r="X50" i="94" s="1"/>
  <c r="N45" i="94" l="1"/>
  <c r="Q32" i="94"/>
  <c r="P38" i="94"/>
  <c r="P37" i="94" s="1"/>
  <c r="AL27" i="91"/>
  <c r="X43" i="94" s="1"/>
  <c r="G32" i="94"/>
  <c r="G31" i="94" s="1"/>
  <c r="H31" i="88"/>
  <c r="AL27" i="80"/>
  <c r="N38" i="94"/>
  <c r="N37" i="94" s="1"/>
  <c r="N19" i="94" s="1"/>
  <c r="Y45" i="94"/>
  <c r="J45" i="94"/>
  <c r="S45" i="94"/>
  <c r="Y21" i="89"/>
  <c r="H27" i="89" s="1"/>
  <c r="P16" i="89"/>
  <c r="Q50" i="94" s="1"/>
  <c r="Y21" i="78"/>
  <c r="H27" i="78" s="1"/>
  <c r="P16" i="78"/>
  <c r="L50" i="94" s="1"/>
  <c r="H31" i="75"/>
  <c r="Y21" i="88"/>
  <c r="H27" i="88" s="1"/>
  <c r="H31" i="89"/>
  <c r="AL27" i="75"/>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9" l="1"/>
  <c r="H29" i="75"/>
  <c r="AL31" i="75"/>
  <c r="I52" i="94" s="1"/>
  <c r="H29" i="78"/>
  <c r="AL31" i="78"/>
  <c r="L52" i="94" s="1"/>
  <c r="H29" i="80"/>
  <c r="AL31" i="80"/>
  <c r="V52" i="94" s="1"/>
  <c r="V43" i="94"/>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55" i="94" s="1"/>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<sst xmlns="http://schemas.openxmlformats.org/spreadsheetml/2006/main" count="3276" uniqueCount="460">
  <si>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</si>
  <si>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</si>
  <si>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</si>
  <si>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</si>
  <si>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</si>
  <si>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</si>
  <si>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</si>
  <si>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</si>
  <si>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</si>
  <si>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</si>
  <si>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</si>
  <si>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</si>
  <si>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</si>
  <si>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</si>
  <si>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</si>
  <si>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</si>
  <si>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</si>
  <si>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</si>
  <si>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</si>
  <si>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</si>
  <si>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</si>
  <si>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</si>
  <si>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</si>
  <si>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</si>
  <si>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</si>
  <si>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</si>
  <si>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</si>
  <si>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</si>
  <si>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</si>
  <si>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</si>
  <si>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</si>
  <si>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</si>
  <si>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</si>
  <si>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</si>
  <si>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</si>
  <si>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</si>
  <si>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</si>
  <si>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</si>
  <si>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</si>
  <si>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</si>
  <si>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</si>
  <si>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</si>
  <si>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</si>
  <si>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</si>
  <si>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</si>
  <si>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</si>
  <si>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</si>
  <si>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</si>
  <si>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</si>
  <si>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</si>
  <si>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</si>
  <si>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</si>
  <si>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</si>
  <si>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</si>
  <si>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</si>
  <si>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</si>
  <si>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</si>
  <si>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</si>
  <si>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</si>
  <si>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</si>
  <si>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</si>
  <si>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</si>
  <si>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</si>
  <si>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</si>
  <si>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</si>
  <si>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</si>
  <si>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</si>
  <si>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</si>
  <si>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</si>
  <si>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</si>
  <si>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</si>
  <si>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</si>
  <si>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</si>
  <si>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</si>
  <si>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</si>
  <si>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</si>
  <si>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</si>
  <si>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</si>
  <si>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</si>
  <si>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</si>
  <si>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</si>
  <si>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</si>
  <si>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</si>
  <si>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</si>
  <si>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</si>
  <si>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</si>
  <si>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</si>
  <si>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</si>
  <si>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</si>
  <si>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</si>
  <si>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</si>
  <si>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</si>
  <si>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</si>
  <si>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</si>
  <si>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</si>
  <si>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</si>
  <si>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</si>
  <si>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</si>
  <si>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</si>
  <si>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</si>
  <si>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</si>
  <si>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</si>
  <si>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</si>
  <si>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</si>
  <si>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</si>
  <si>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</si>
  <si>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</si>
  <si>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</si>
  <si>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</si>
  <si>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</si>
  <si>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</si>
  <si>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</si>
  <si>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</si>
  <si>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</si>
  <si>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</si>
  <si>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</si>
  <si>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</si>
  <si>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</si>
  <si>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</si>
  <si>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</si>
  <si>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</si>
  <si>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</si>
  <si>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</si>
  <si>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</si>
  <si>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</si>
  <si>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</si>
  <si>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</si>
  <si>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</si>
  <si>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</si>
  <si>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</si>
  <si>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</si>
  <si>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</si>
  <si>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</si>
  <si>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</si>
  <si>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</si>
  <si>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</si>
  <si>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</si>
  <si>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</si>
  <si>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</si>
  <si>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</si>
  <si>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</si>
  <si>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</si>
  <si>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</si>
  <si>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</si>
  <si>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</si>
  <si>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</si>
  <si>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</si>
  <si>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</si>
  <si>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</si>
  <si>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</si>
  <si>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</si>
  <si>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</si>
  <si>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</si>
  <si>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</si>
  <si>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</si>
  <si>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</si>
  <si>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</si>
  <si>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</si>
  <si>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</si>
  <si>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</si>
  <si>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</si>
  <si>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</si>
  <si>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</si>
  <si>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</si>
  <si>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</si>
  <si>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</si>
  <si>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</si>
  <si>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</si>
  <si>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</si>
  <si>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</si>
  <si>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</si>
  <si>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</si>
  <si>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</si>
  <si>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</si>
  <si>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</si>
  <si>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</si>
  <si>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</si>
  <si>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</si>
  <si>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</si>
  <si>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</si>
  <si>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</si>
  <si>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</si>
  <si>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</si>
  <si>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</si>
  <si>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</si>
  <si>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</si>
  <si>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</si>
  <si>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</si>
  <si>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</si>
  <si>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</si>
  <si>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</si>
  <si>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</si>
  <si>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</si>
  <si>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</si>
  <si>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</si>
  <si>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</si>
  <si>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</si>
  <si>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</si>
  <si>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</si>
  <si>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</si>
  <si>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</si>
  <si>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</si>
  <si>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</si>
  <si>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</si>
  <si>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</si>
  <si>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</si>
  <si>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</si>
  <si>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</si>
  <si>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</si>
  <si>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</si>
  <si>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</si>
  <si>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</si>
  <si>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</si>
  <si>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</si>
  <si>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</si>
  <si>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</si>
  <si>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</si>
  <si>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</si>
  <si>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</si>
  <si>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</si>
  <si>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</si>
  <si>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</si>
  <si>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</si>
  <si>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</si>
  <si>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</si>
  <si>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</si>
  <si>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</si>
  <si>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</si>
  <si>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</si>
  <si>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</si>
  <si>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</si>
  <si>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</si>
  <si>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</si>
  <si>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</si>
  <si>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</si>
  <si>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</si>
  <si>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</si>
  <si>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</si>
  <si>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</si>
  <si>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</si>
  <si>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</si>
  <si>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</si>
  <si>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</si>
  <si>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</si>
  <si>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</si>
  <si>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</si>
  <si>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</si>
  <si>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</si>
  <si>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</si>
  <si>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</si>
  <si>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</si>
  <si>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</si>
  <si>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</si>
  <si>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</si>
  <si>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</si>
  <si>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</si>
  <si>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</si>
  <si>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</si>
  <si>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</si>
  <si>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</si>
  <si>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</si>
  <si>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</si>
  <si>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</si>
  <si>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</si>
  <si>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</si>
  <si>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</si>
  <si>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</si>
  <si>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</si>
  <si>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</si>
  <si>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</si>
  <si>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</si>
  <si>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</si>
  <si>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</si>
  <si>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</si>
  <si>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</si>
  <si>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</si>
  <si>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</si>
  <si>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</si>
  <si>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</si>
  <si>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</si>
  <si>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</si>
  <si>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</si>
  <si>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</si>
  <si>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</si>
  <si>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</si>
  <si>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</si>
  <si>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</si>
  <si>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</si>
  <si>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</si>
  <si>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</si>
  <si>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</si>
  <si>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</si>
  <si>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</si>
  <si>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</si>
  <si>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</si>
  <si>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</si>
  <si>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</si>
  <si>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</si>
  <si>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</si>
  <si>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</si>
  <si>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</si>
  <si>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</si>
  <si>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</si>
  <si>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</si>
  <si>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</si>
  <si>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</si>
  <si>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</si>
  <si>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</si>
  <si>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</si>
  <si>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</si>
  <si>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</si>
  <si>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</si>
  <si>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</si>
  <si>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</si>
  <si>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</si>
  <si>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</si>
  <si>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</si>
  <si>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</si>
  <si>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</si>
  <si>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</si>
  <si>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</si>
  <si>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</si>
  <si>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</si>
  <si>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</si>
  <si>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</si>
  <si>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</si>
  <si>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</si>
  <si>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</si>
  <si>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</si>
  <si>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</si>
  <si>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</si>
  <si>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</si>
  <si>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</si>
  <si>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</si>
  <si>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</si>
  <si>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</si>
  <si>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</si>
  <si>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</si>
  <si>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</si>
  <si>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</si>
  <si>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</si>
  <si>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</si>
  <si>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</si>
  <si>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</si>
  <si>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</si>
  <si>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</si>
  <si>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</si>
  <si>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</si>
  <si>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</si>
  <si>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</si>
  <si>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</si>
  <si>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</si>
  <si>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</si>
  <si>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</si>
  <si>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</si>
  <si>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</si>
  <si>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</si>
  <si>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</si>
  <si>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</si>
  <si>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</si>
  <si>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</si>
  <si>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</si>
  <si>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</si>
  <si>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</si>
  <si>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</si>
  <si>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</si>
  <si>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</si>
  <si>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</si>
  <si>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</si>
  <si>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</si>
  <si>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</si>
  <si>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</si>
  <si>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</si>
  <si>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</si>
  <si>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</si>
  <si>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</si>
  <si>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</si>
  <si>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</si>
  <si>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</si>
  <si>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</si>
  <si>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</si>
  <si>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</si>
  <si>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</si>
  <si>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</si>
  <si>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</si>
  <si>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</si>
  <si>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</si>
  <si>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</si>
  <si>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</si>
  <si>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</si>
  <si>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</si>
  <si>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</si>
  <si>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</si>
  <si>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</si>
  <si>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</si>
  <si>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</si>
  <si>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</si>
  <si>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</si>
  <si>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</si>
  <si>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</si>
  <si>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</si>
  <si>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</si>
  <si>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</si>
  <si>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</si>
  <si>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</si>
  <si>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</si>
  <si>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</si>
  <si>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</si>
  <si>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</si>
  <si>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</si>
  <si>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</si>
  <si>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</si>
  <si>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</si>
  <si>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</si>
  <si>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</si>
  <si>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</si>
  <si>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</si>
  <si>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</si>
  <si>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</si>
  <si>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</si>
  <si>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</si>
  <si>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</si>
  <si>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</si>
  <si>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</si>
  <si>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</si>
  <si>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</si>
  <si>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</si>
  <si>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</si>
  <si>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</si>
  <si>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</si>
  <si>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</si>
  <si>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</si>
  <si>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</si>
  <si>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</si>
  <si>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</si>
  <si>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</si>
  <si>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</si>
  <si>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</si>
  <si>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</si>
  <si>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</si>
  <si>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</si>
  <si>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</si>
  <si>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</si>
  <si>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</si>
  <si>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</si>
  <si>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</si>
  <si>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</si>
  <si>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</si>
  <si>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</si>
  <si>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</si>
  <si>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</si>
  <si>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phoneticPr fontId="3"/>
  </si>
  <si>
    <t>横浜市長</t>
  </si>
  <si>
    <t>東京都港区虎ノ門１－１－１８</t>
    <phoneticPr fontId="3"/>
  </si>
  <si>
    <t>西松建設株式会社関東土木支社
専務執行役員支社長　難波  正和</t>
    <phoneticPr fontId="3"/>
  </si>
  <si>
    <t>西松建設株式会社関東土木支社</t>
    <phoneticPr fontId="3"/>
  </si>
  <si>
    <t>総合工事業</t>
    <phoneticPr fontId="3"/>
  </si>
  <si>
    <t>４３０人</t>
    <phoneticPr fontId="3"/>
  </si>
  <si>
    <t>03-3502-7557</t>
    <phoneticPr fontId="3"/>
  </si>
  <si>
    <t>03-3502-7557_担当:山田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</si>
</sst>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3088" y="2212181"/>
          <a:ext cx="657225" cy="62865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3563" y="2193131"/>
          <a:ext cx="657225" cy="619125"/>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3563" y="2202656"/>
          <a:ext cx="657225" cy="6286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3563" y="2212181"/>
          <a:ext cx="657225" cy="62865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3563" y="2231231"/>
          <a:ext cx="657225" cy="619125"/>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3563" y="2202656"/>
          <a:ext cx="657225" cy="62865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3563" y="2202656"/>
          <a:ext cx="657225" cy="62865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5" zoomScaleNormal="100" zoomScaleSheetLayoutView="100" workbookViewId="0">
      <selection activeCell="R45" sqref="R45"/>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35" customHeight="1" x14ac:dyDescent="0.15">
      <c r="C33" s="78"/>
      <c r="O33" s="79"/>
      <c r="Q33" s="20"/>
      <c r="R33" s="20"/>
      <c r="S33" s="20"/>
    </row>
    <row r="34" spans="1:19" ht="14.25" x14ac:dyDescent="0.15">
      <c r="C34" s="78"/>
      <c r="L34" s="474">
        <v>45454</v>
      </c>
      <c r="M34" s="475"/>
      <c r="N34" s="475"/>
      <c r="O34" s="476"/>
      <c r="Q34" s="20"/>
      <c r="R34" s="20"/>
      <c r="S34" s="20"/>
    </row>
    <row r="35" spans="1:19" ht="11.25" customHeight="1" x14ac:dyDescent="0.15">
      <c r="C35" s="78"/>
      <c r="O35" s="80"/>
      <c r="Q35" s="20"/>
      <c r="R35" s="20"/>
      <c r="S35" s="20"/>
    </row>
    <row r="36" spans="1:19" ht="13.5" x14ac:dyDescent="0.15">
      <c r="C36" s="442" t="s">
        <v>452</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453</v>
      </c>
      <c r="K39" s="454"/>
      <c r="L39" s="455"/>
      <c r="M39" s="455"/>
      <c r="N39" s="455"/>
      <c r="O39" s="456"/>
      <c r="Q39" s="20"/>
      <c r="R39" s="20"/>
    </row>
    <row r="40" spans="1:19" ht="26.25" customHeight="1" x14ac:dyDescent="0.15">
      <c r="C40" s="78"/>
      <c r="H40" s="23" t="s">
        <v>7</v>
      </c>
      <c r="I40" s="23"/>
      <c r="J40" s="454" t="s">
        <v>454</v>
      </c>
      <c r="K40" s="454"/>
      <c r="L40" s="455"/>
      <c r="M40" s="455"/>
      <c r="N40" s="455"/>
      <c r="O40" s="456"/>
    </row>
    <row r="41" spans="1:19" x14ac:dyDescent="0.15">
      <c r="C41" s="78"/>
      <c r="J41" s="21" t="s">
        <v>8</v>
      </c>
      <c r="O41" s="79"/>
    </row>
    <row r="42" spans="1:19" x14ac:dyDescent="0.15">
      <c r="C42" s="78"/>
      <c r="J42" s="24" t="s">
        <v>9</v>
      </c>
      <c r="K42" s="24"/>
      <c r="L42" s="457" t="s">
        <v>459</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455</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1787</v>
      </c>
      <c r="N48" s="481"/>
      <c r="O48" s="482"/>
    </row>
    <row r="49" spans="3:21" ht="18" customHeight="1" x14ac:dyDescent="0.15">
      <c r="C49" s="431" t="s">
        <v>11</v>
      </c>
      <c r="D49" s="463"/>
      <c r="E49" s="464"/>
      <c r="F49" s="450" t="s">
        <v>453</v>
      </c>
      <c r="G49" s="451"/>
      <c r="H49" s="451"/>
      <c r="I49" s="451"/>
      <c r="J49" s="451"/>
      <c r="K49" s="451"/>
      <c r="L49" s="126" t="s">
        <v>172</v>
      </c>
      <c r="M49" s="394"/>
      <c r="N49" s="483" t="s">
        <v>458</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117</v>
      </c>
      <c r="G52" s="514"/>
      <c r="H52" s="514"/>
      <c r="I52" s="514"/>
      <c r="J52" s="30" t="s">
        <v>47</v>
      </c>
      <c r="K52" s="30"/>
      <c r="L52" s="515" t="s">
        <v>456</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v>51000</v>
      </c>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t="s">
        <v>456</v>
      </c>
      <c r="G58" s="508"/>
      <c r="H58" s="508"/>
      <c r="I58" s="508"/>
      <c r="J58" s="508"/>
      <c r="K58" s="508"/>
      <c r="L58" s="508"/>
      <c r="M58" s="508"/>
      <c r="N58" s="508"/>
      <c r="O58" s="509"/>
    </row>
    <row r="59" spans="3:21" ht="26.25" customHeight="1" x14ac:dyDescent="0.15">
      <c r="C59" s="301"/>
      <c r="D59" s="318" t="s">
        <v>24</v>
      </c>
      <c r="E59" s="319" t="s">
        <v>378</v>
      </c>
      <c r="F59" s="510" t="s">
        <v>457</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1578.3999999999999</v>
      </c>
      <c r="I63" s="241" t="s">
        <v>4</v>
      </c>
      <c r="J63" s="499" t="s">
        <v>324</v>
      </c>
      <c r="K63" s="500"/>
      <c r="L63" s="501"/>
      <c r="M63" s="497">
        <f>+別紙!AA14</f>
        <v>1578.3999999999999</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127.2</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1578.3999999999999</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35" customHeight="1" x14ac:dyDescent="0.15">
      <c r="A77" s="21"/>
      <c r="B77" s="21"/>
      <c r="C77" s="182">
        <v>3</v>
      </c>
      <c r="D77" s="485" t="s">
        <v>442</v>
      </c>
      <c r="E77" s="485"/>
      <c r="F77" s="485"/>
      <c r="G77" s="485"/>
      <c r="H77" s="485"/>
      <c r="I77" s="485"/>
      <c r="J77" s="485"/>
      <c r="K77" s="485"/>
      <c r="L77" s="485"/>
      <c r="M77" s="485"/>
      <c r="N77" s="485"/>
      <c r="O77" s="486"/>
    </row>
    <row r="78" spans="1:22" ht="28.3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3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3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3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3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1231.3</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1406.3</v>
      </c>
      <c r="E24" s="558"/>
      <c r="F24" s="558"/>
      <c r="G24" s="195" t="s">
        <v>198</v>
      </c>
      <c r="H24" s="547">
        <f>+F12</f>
        <v>1231.3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1231.3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1231.3</v>
      </c>
      <c r="Q27" s="607"/>
      <c r="R27" s="607"/>
      <c r="S27" s="607"/>
      <c r="T27" s="44" t="s">
        <v>38</v>
      </c>
      <c r="U27" s="64"/>
      <c r="V27" s="64"/>
      <c r="Y27" s="62" t="s">
        <v>39</v>
      </c>
      <c r="Z27" s="65"/>
      <c r="AH27" s="53"/>
      <c r="AI27" s="53"/>
      <c r="AJ27" s="53"/>
      <c r="AK27" s="53"/>
      <c r="AL27" s="577">
        <f>+AH18+P27</f>
        <v>1231.3</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1231.3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1406.3</v>
      </c>
      <c r="E29" s="558"/>
      <c r="F29" s="558"/>
      <c r="G29" s="195" t="s">
        <v>198</v>
      </c>
      <c r="H29" s="547">
        <f>+AL27</f>
        <v>1231.3</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43.2</v>
      </c>
      <c r="E30" s="558"/>
      <c r="F30" s="558"/>
      <c r="G30" s="195" t="s">
        <v>198</v>
      </c>
      <c r="H30" s="547">
        <f>+AL30</f>
        <v>825.7</v>
      </c>
      <c r="I30" s="548"/>
      <c r="J30" s="195" t="s">
        <v>198</v>
      </c>
      <c r="M30" s="556"/>
      <c r="P30" s="56"/>
      <c r="R30" s="561">
        <f>+ROUND(AA28,1)+ROUND(AA29,1)+ROUND(AA30,1)</f>
        <v>1231.3</v>
      </c>
      <c r="S30" s="607"/>
      <c r="T30" s="607"/>
      <c r="U30" s="607"/>
      <c r="V30" s="44" t="s">
        <v>16</v>
      </c>
      <c r="Y30" s="562" t="s">
        <v>186</v>
      </c>
      <c r="Z30" s="563"/>
      <c r="AA30" s="603"/>
      <c r="AB30" s="604"/>
      <c r="AC30" s="604"/>
      <c r="AD30" s="604"/>
      <c r="AE30" s="604"/>
      <c r="AF30" s="44" t="s">
        <v>13</v>
      </c>
      <c r="AL30" s="580">
        <v>825.7</v>
      </c>
      <c r="AM30" s="581"/>
      <c r="AN30" s="581"/>
      <c r="AO30" s="581"/>
      <c r="AP30" s="52" t="s">
        <v>13</v>
      </c>
      <c r="AS30" s="599"/>
      <c r="AT30" s="596"/>
      <c r="AU30" s="596"/>
      <c r="AV30" s="597"/>
      <c r="AW30" s="413"/>
    </row>
    <row r="31" spans="2:49" ht="27" customHeight="1" thickTop="1" thickBot="1" x14ac:dyDescent="0.2">
      <c r="B31" s="534" t="s">
        <v>226</v>
      </c>
      <c r="C31" s="535"/>
      <c r="D31" s="558">
        <v>1406.3</v>
      </c>
      <c r="E31" s="558"/>
      <c r="F31" s="558"/>
      <c r="G31" s="195" t="s">
        <v>198</v>
      </c>
      <c r="H31" s="547">
        <f>+AS24</f>
        <v>1231.3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西松建設株式会社関東土木支社</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25.4</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26.8</v>
      </c>
      <c r="E24" s="558"/>
      <c r="F24" s="558"/>
      <c r="G24" s="195" t="s">
        <v>198</v>
      </c>
      <c r="H24" s="547">
        <f>+F12</f>
        <v>25.4</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25.4</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25.4</v>
      </c>
      <c r="Q27" s="607"/>
      <c r="R27" s="607"/>
      <c r="S27" s="607"/>
      <c r="T27" s="44" t="s">
        <v>38</v>
      </c>
      <c r="U27" s="64"/>
      <c r="V27" s="64"/>
      <c r="Y27" s="62" t="s">
        <v>39</v>
      </c>
      <c r="Z27" s="65"/>
      <c r="AH27" s="53"/>
      <c r="AI27" s="53"/>
      <c r="AJ27" s="53"/>
      <c r="AK27" s="53"/>
      <c r="AL27" s="577">
        <f>+AH18+P27</f>
        <v>25.4</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25.4</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26.8</v>
      </c>
      <c r="E29" s="558"/>
      <c r="F29" s="558"/>
      <c r="G29" s="195" t="s">
        <v>198</v>
      </c>
      <c r="H29" s="547">
        <f>+AL27</f>
        <v>25.4</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26.8</v>
      </c>
      <c r="E30" s="558"/>
      <c r="F30" s="558"/>
      <c r="G30" s="195" t="s">
        <v>198</v>
      </c>
      <c r="H30" s="547">
        <f>+AL30</f>
        <v>25.4</v>
      </c>
      <c r="I30" s="548"/>
      <c r="J30" s="195" t="s">
        <v>198</v>
      </c>
      <c r="M30" s="556"/>
      <c r="P30" s="56"/>
      <c r="R30" s="561">
        <f>+ROUND(AA28,1)+ROUND(AA29,1)+ROUND(AA30,1)</f>
        <v>25.4</v>
      </c>
      <c r="S30" s="607"/>
      <c r="T30" s="607"/>
      <c r="U30" s="607"/>
      <c r="V30" s="44" t="s">
        <v>16</v>
      </c>
      <c r="Y30" s="562" t="s">
        <v>186</v>
      </c>
      <c r="Z30" s="563"/>
      <c r="AA30" s="603"/>
      <c r="AB30" s="604"/>
      <c r="AC30" s="604"/>
      <c r="AD30" s="604"/>
      <c r="AE30" s="604"/>
      <c r="AF30" s="44" t="s">
        <v>13</v>
      </c>
      <c r="AL30" s="580">
        <v>25.4</v>
      </c>
      <c r="AM30" s="581"/>
      <c r="AN30" s="581"/>
      <c r="AO30" s="581"/>
      <c r="AP30" s="52" t="s">
        <v>13</v>
      </c>
      <c r="AS30" s="599"/>
      <c r="AT30" s="596"/>
      <c r="AU30" s="596"/>
      <c r="AV30" s="597"/>
      <c r="AW30" s="413"/>
    </row>
    <row r="31" spans="2:49" ht="27" customHeight="1" thickTop="1" thickBot="1" x14ac:dyDescent="0.2">
      <c r="B31" s="534" t="s">
        <v>226</v>
      </c>
      <c r="C31" s="535"/>
      <c r="D31" s="558">
        <v>26.8</v>
      </c>
      <c r="E31" s="558"/>
      <c r="F31" s="558"/>
      <c r="G31" s="195" t="s">
        <v>198</v>
      </c>
      <c r="H31" s="547">
        <f>+AS24</f>
        <v>25.4</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西松建設株式会社関東土木支社</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61.8</v>
      </c>
      <c r="I9" s="320" t="str">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7.3</v>
      </c>
      <c r="M9" s="320">
        <f>IF(OR(ｷ.紙くず!D24&gt;0,ｷ.紙くず!D24&lt;0),ｷ.紙くず!D24,IF(M$19&gt;0,"0",0))</f>
        <v>0.7</v>
      </c>
      <c r="N9" s="320">
        <f>IF(OR(ｸ.木くず!D24&gt;0,ｸ.木くず!D24&lt;0),ｸ.木くず!D24,IF(N$19&gt;0,"0",0))</f>
        <v>75.5</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1406.3</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26.8</v>
      </c>
      <c r="AA9" s="322">
        <f>IF(SUM(G9:Z9)&gt;0,SUM(G9:Z9),IF(AA$19&gt;0,"0",0))</f>
        <v>1578.3999999999999</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t="str">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t="str">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t="str">
        <f>IF(OR(ｲ.汚泥!D27&gt;0,ｲ.汚泥!D27&lt;0),ｲ.汚泥!D27,IF(H$19&gt;0,"0",0))</f>
        <v>0</v>
      </c>
      <c r="I12" s="326" t="str">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t="str">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61.8</v>
      </c>
      <c r="I14" s="326" t="str">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7.3</v>
      </c>
      <c r="M14" s="326">
        <f>IF(OR(ｷ.紙くず!D29&gt;0,ｷ.紙くず!D29&lt;0),ｷ.紙くず!D29,IF(M$19&gt;0,"0",0))</f>
        <v>0.7</v>
      </c>
      <c r="N14" s="326">
        <f>IF(OR(ｸ.木くず!D29&gt;0,ｸ.木くず!D29&lt;0),ｸ.木くず!D29,IF(N$19&gt;0,"0",0))</f>
        <v>75.5</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1406.3</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26.8</v>
      </c>
      <c r="AA14" s="328">
        <f t="shared" si="0"/>
        <v>1578.3999999999999</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t="str">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7.3</v>
      </c>
      <c r="M15" s="326">
        <f>IF(OR(ｷ.紙くず!D30&gt;0,ｷ.紙くず!D30&lt;0),ｷ.紙くず!D30,IF(M$19&gt;0,"0",0))</f>
        <v>0.7</v>
      </c>
      <c r="N15" s="326">
        <f>IF(OR(ｸ.木くず!D30&gt;0,ｸ.木くず!D30&lt;0),ｸ.木くず!D30,IF(N$19&gt;0,"0",0))</f>
        <v>49.2</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43.2</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26.8</v>
      </c>
      <c r="AA15" s="328">
        <f t="shared" si="0"/>
        <v>127.2</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61.8</v>
      </c>
      <c r="I16" s="326" t="str">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7.3</v>
      </c>
      <c r="M16" s="326">
        <f>IF(OR(ｷ.紙くず!D31&gt;0,ｷ.紙くず!D31&lt;0),ｷ.紙くず!D31,IF(M$19&gt;0,"0",0))</f>
        <v>0.7</v>
      </c>
      <c r="N16" s="326">
        <f>IF(OR(ｸ.木くず!D31&gt;0,ｸ.木くず!D31&lt;0),ｸ.木くず!D31,IF(N$19&gt;0,"0",0))</f>
        <v>75.5</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1406.3</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26.8</v>
      </c>
      <c r="AA16" s="328">
        <f t="shared" si="0"/>
        <v>1578.3999999999999</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t="str">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t="str">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6.9</v>
      </c>
      <c r="I19" s="332">
        <f t="shared" si="1"/>
        <v>0.8</v>
      </c>
      <c r="J19" s="332">
        <f t="shared" si="1"/>
        <v>0</v>
      </c>
      <c r="K19" s="332">
        <f t="shared" si="1"/>
        <v>0</v>
      </c>
      <c r="L19" s="332">
        <f t="shared" si="1"/>
        <v>11</v>
      </c>
      <c r="M19" s="332">
        <f t="shared" si="1"/>
        <v>0</v>
      </c>
      <c r="N19" s="332">
        <f t="shared" si="1"/>
        <v>80.400000000000006</v>
      </c>
      <c r="O19" s="332">
        <f t="shared" si="1"/>
        <v>0</v>
      </c>
      <c r="P19" s="332">
        <f t="shared" si="1"/>
        <v>0</v>
      </c>
      <c r="Q19" s="332">
        <f t="shared" si="1"/>
        <v>0</v>
      </c>
      <c r="R19" s="332">
        <f t="shared" si="1"/>
        <v>0</v>
      </c>
      <c r="S19" s="332">
        <f t="shared" si="1"/>
        <v>0</v>
      </c>
      <c r="T19" s="332">
        <f t="shared" si="1"/>
        <v>0</v>
      </c>
      <c r="U19" s="332">
        <f t="shared" si="1"/>
        <v>0</v>
      </c>
      <c r="V19" s="332">
        <f t="shared" si="1"/>
        <v>1231.3</v>
      </c>
      <c r="W19" s="332">
        <f t="shared" si="1"/>
        <v>0</v>
      </c>
      <c r="X19" s="332">
        <f t="shared" si="1"/>
        <v>0</v>
      </c>
      <c r="Y19" s="332">
        <f t="shared" si="1"/>
        <v>0</v>
      </c>
      <c r="Z19" s="333">
        <f t="shared" si="1"/>
        <v>25.4</v>
      </c>
      <c r="AA19" s="334">
        <f t="shared" ref="AA19:AA25" si="2">SUM(G19:Z19)</f>
        <v>1355.8</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6.9</v>
      </c>
      <c r="I37" s="368">
        <f t="shared" si="8"/>
        <v>0.8</v>
      </c>
      <c r="J37" s="368">
        <f t="shared" si="8"/>
        <v>0</v>
      </c>
      <c r="K37" s="368">
        <f t="shared" si="8"/>
        <v>0</v>
      </c>
      <c r="L37" s="368">
        <f t="shared" si="8"/>
        <v>11</v>
      </c>
      <c r="M37" s="368">
        <f t="shared" si="8"/>
        <v>0</v>
      </c>
      <c r="N37" s="368">
        <f t="shared" si="8"/>
        <v>80.400000000000006</v>
      </c>
      <c r="O37" s="368">
        <f t="shared" si="8"/>
        <v>0</v>
      </c>
      <c r="P37" s="368">
        <f t="shared" si="8"/>
        <v>0</v>
      </c>
      <c r="Q37" s="368">
        <f t="shared" si="8"/>
        <v>0</v>
      </c>
      <c r="R37" s="368">
        <f t="shared" si="8"/>
        <v>0</v>
      </c>
      <c r="S37" s="368">
        <f t="shared" si="8"/>
        <v>0</v>
      </c>
      <c r="T37" s="368">
        <f t="shared" si="8"/>
        <v>0</v>
      </c>
      <c r="U37" s="368">
        <f t="shared" si="8"/>
        <v>0</v>
      </c>
      <c r="V37" s="368">
        <f t="shared" si="8"/>
        <v>1231.3</v>
      </c>
      <c r="W37" s="368">
        <f t="shared" si="8"/>
        <v>0</v>
      </c>
      <c r="X37" s="368">
        <f t="shared" si="8"/>
        <v>0</v>
      </c>
      <c r="Y37" s="368">
        <f t="shared" si="8"/>
        <v>0</v>
      </c>
      <c r="Z37" s="369">
        <f t="shared" si="8"/>
        <v>25.4</v>
      </c>
      <c r="AA37" s="370">
        <f t="shared" si="4"/>
        <v>1355.8</v>
      </c>
    </row>
    <row r="38" spans="2:27" ht="24" customHeight="1" x14ac:dyDescent="0.15">
      <c r="B38" s="167"/>
      <c r="C38" s="685"/>
      <c r="D38" s="208"/>
      <c r="E38" s="206" t="s">
        <v>262</v>
      </c>
      <c r="F38" s="391"/>
      <c r="G38" s="359">
        <f t="shared" ref="G38:Z38" si="9">SUM(G39:G41)</f>
        <v>0</v>
      </c>
      <c r="H38" s="359">
        <f t="shared" si="9"/>
        <v>6.9</v>
      </c>
      <c r="I38" s="359">
        <f t="shared" si="9"/>
        <v>0.8</v>
      </c>
      <c r="J38" s="359">
        <f t="shared" si="9"/>
        <v>0</v>
      </c>
      <c r="K38" s="359">
        <f t="shared" si="9"/>
        <v>0</v>
      </c>
      <c r="L38" s="359">
        <f t="shared" si="9"/>
        <v>11</v>
      </c>
      <c r="M38" s="359">
        <f t="shared" si="9"/>
        <v>0</v>
      </c>
      <c r="N38" s="359">
        <f t="shared" si="9"/>
        <v>80.400000000000006</v>
      </c>
      <c r="O38" s="359">
        <f t="shared" si="9"/>
        <v>0</v>
      </c>
      <c r="P38" s="359">
        <f t="shared" si="9"/>
        <v>0</v>
      </c>
      <c r="Q38" s="359">
        <f t="shared" si="9"/>
        <v>0</v>
      </c>
      <c r="R38" s="359">
        <f t="shared" si="9"/>
        <v>0</v>
      </c>
      <c r="S38" s="359">
        <f t="shared" si="9"/>
        <v>0</v>
      </c>
      <c r="T38" s="359">
        <f t="shared" si="9"/>
        <v>0</v>
      </c>
      <c r="U38" s="359">
        <f t="shared" si="9"/>
        <v>0</v>
      </c>
      <c r="V38" s="359">
        <f t="shared" si="9"/>
        <v>1231.3</v>
      </c>
      <c r="W38" s="359">
        <f t="shared" si="9"/>
        <v>0</v>
      </c>
      <c r="X38" s="359">
        <f t="shared" si="9"/>
        <v>0</v>
      </c>
      <c r="Y38" s="359">
        <f t="shared" si="9"/>
        <v>0</v>
      </c>
      <c r="Z38" s="360">
        <f t="shared" si="9"/>
        <v>25.4</v>
      </c>
      <c r="AA38" s="361">
        <f t="shared" si="4"/>
        <v>1355.8</v>
      </c>
    </row>
    <row r="39" spans="2:27" ht="24" customHeight="1" x14ac:dyDescent="0.15">
      <c r="B39" s="167"/>
      <c r="C39" s="685"/>
      <c r="D39" s="209"/>
      <c r="E39" s="204"/>
      <c r="F39" s="202" t="s">
        <v>235</v>
      </c>
      <c r="G39" s="362">
        <f>+ｱ.燃え殻!$AA$28</f>
        <v>0</v>
      </c>
      <c r="H39" s="362">
        <f>+ｲ.汚泥!$AA$28</f>
        <v>6.9</v>
      </c>
      <c r="I39" s="362">
        <f>+ｳ.廃油!$AA$28</f>
        <v>0.8</v>
      </c>
      <c r="J39" s="362">
        <f>+ｴ.廃酸!$AA$28</f>
        <v>0</v>
      </c>
      <c r="K39" s="362">
        <f>+ｵ.廃ｱﾙｶﾘ!$AA$28</f>
        <v>0</v>
      </c>
      <c r="L39" s="362">
        <f>+ｶ.廃ﾌﾟﾗ類!$AA$28</f>
        <v>11</v>
      </c>
      <c r="M39" s="362">
        <f>+ｷ.紙くず!$AA$28</f>
        <v>0</v>
      </c>
      <c r="N39" s="362">
        <f>+ｸ.木くず!$AA$28</f>
        <v>80.400000000000006</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v>
      </c>
      <c r="U39" s="362">
        <f>+ｿ.鉱さい!$AA$28</f>
        <v>0</v>
      </c>
      <c r="V39" s="362">
        <f>+ﾀ.がれき類!$AA$28</f>
        <v>1231.3</v>
      </c>
      <c r="W39" s="362">
        <f>+ﾁ.動物のふん尿!$AA$28</f>
        <v>0</v>
      </c>
      <c r="X39" s="362">
        <f>+ﾂ.動物の死体!$AA$28</f>
        <v>0</v>
      </c>
      <c r="Y39" s="362">
        <f>+ﾃ.ばいじん!$AA$28</f>
        <v>0</v>
      </c>
      <c r="Z39" s="363">
        <f>+ﾄ.混合廃棄物その他!$AA$28</f>
        <v>25.4</v>
      </c>
      <c r="AA39" s="364">
        <f t="shared" si="4"/>
        <v>1355.8</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6.9</v>
      </c>
      <c r="I43" s="371">
        <f>+ｳ.廃油!$AL$27</f>
        <v>0.8</v>
      </c>
      <c r="J43" s="371">
        <f>+ｴ.廃酸!$AL$27</f>
        <v>0</v>
      </c>
      <c r="K43" s="371">
        <f>+ｵ.廃ｱﾙｶﾘ!$AL$27</f>
        <v>0</v>
      </c>
      <c r="L43" s="371">
        <f>+ｶ.廃ﾌﾟﾗ類!$AL$27</f>
        <v>11</v>
      </c>
      <c r="M43" s="371">
        <f>+ｷ.紙くず!$AL$27</f>
        <v>0</v>
      </c>
      <c r="N43" s="371">
        <f>+ｸ.木くず!$AL$27</f>
        <v>80.400000000000006</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0</v>
      </c>
      <c r="U43" s="371">
        <f>+ｿ.鉱さい!$AL$27</f>
        <v>0</v>
      </c>
      <c r="V43" s="371">
        <f>+ﾀ.がれき類!$AL$27</f>
        <v>1231.3</v>
      </c>
      <c r="W43" s="371">
        <f>+ﾁ.動物のふん尿!$AL$27</f>
        <v>0</v>
      </c>
      <c r="X43" s="371">
        <f>+ﾂ.動物の死体!$AL$27</f>
        <v>0</v>
      </c>
      <c r="Y43" s="371">
        <f>+ﾃ.ばいじん!$AL$27</f>
        <v>0</v>
      </c>
      <c r="Z43" s="372">
        <f>+ﾄ.混合廃棄物その他!$AL$27</f>
        <v>25.4</v>
      </c>
      <c r="AA43" s="373">
        <f t="shared" si="4"/>
        <v>1355.8</v>
      </c>
    </row>
    <row r="44" spans="2:27" ht="24" customHeight="1" x14ac:dyDescent="0.15">
      <c r="B44" s="167"/>
      <c r="C44" s="174"/>
      <c r="D44" s="172" t="s">
        <v>188</v>
      </c>
      <c r="E44" s="667" t="s">
        <v>238</v>
      </c>
      <c r="F44" s="668"/>
      <c r="G44" s="374">
        <f>+ｱ.燃え殻!$AL$30</f>
        <v>0</v>
      </c>
      <c r="H44" s="374">
        <f>+ｲ.汚泥!$AL$30</f>
        <v>0</v>
      </c>
      <c r="I44" s="374">
        <f>+ｳ.廃油!$AL$30</f>
        <v>0.8</v>
      </c>
      <c r="J44" s="374">
        <f>+ｴ.廃酸!$AL$30</f>
        <v>0</v>
      </c>
      <c r="K44" s="374">
        <f>+ｵ.廃ｱﾙｶﾘ!$AL$30</f>
        <v>0</v>
      </c>
      <c r="L44" s="374">
        <f>+ｶ.廃ﾌﾟﾗ類!$AL$30</f>
        <v>11</v>
      </c>
      <c r="M44" s="374">
        <f>+ｷ.紙くず!$AL$30</f>
        <v>0</v>
      </c>
      <c r="N44" s="374">
        <f>+ｸ.木くず!$AL$30</f>
        <v>29.2</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825.7</v>
      </c>
      <c r="W44" s="374">
        <f>+ﾁ.動物のふん尿!$AL$30</f>
        <v>0</v>
      </c>
      <c r="X44" s="374">
        <f>+ﾂ.動物の死体!$AL$30</f>
        <v>0</v>
      </c>
      <c r="Y44" s="374">
        <f>+ﾃ.ばいじん!$AL$30</f>
        <v>0</v>
      </c>
      <c r="Z44" s="375">
        <f>+ﾄ.混合廃棄物その他!$AL$30</f>
        <v>25.4</v>
      </c>
      <c r="AA44" s="376">
        <f t="shared" si="4"/>
        <v>892.1</v>
      </c>
    </row>
    <row r="45" spans="2:27" ht="24" customHeight="1" x14ac:dyDescent="0.15">
      <c r="B45" s="167"/>
      <c r="C45" s="174"/>
      <c r="D45" s="389" t="s">
        <v>190</v>
      </c>
      <c r="E45" s="681" t="s">
        <v>239</v>
      </c>
      <c r="F45" s="682"/>
      <c r="G45" s="377">
        <f>+ｱ.燃え殻!$AS$24</f>
        <v>0</v>
      </c>
      <c r="H45" s="377">
        <f>+ｲ.汚泥!$AS$24</f>
        <v>6.9</v>
      </c>
      <c r="I45" s="377">
        <f>+ｳ.廃油!$AS$24</f>
        <v>0.8</v>
      </c>
      <c r="J45" s="377">
        <f>+ｴ.廃酸!$AS$24</f>
        <v>0</v>
      </c>
      <c r="K45" s="377">
        <f>+ｵ.廃ｱﾙｶﾘ!$AS$24</f>
        <v>0</v>
      </c>
      <c r="L45" s="377">
        <f>+ｶ.廃ﾌﾟﾗ類!$AS$24</f>
        <v>11</v>
      </c>
      <c r="M45" s="377">
        <f>+ｷ.紙くず!$AS$24</f>
        <v>0</v>
      </c>
      <c r="N45" s="377">
        <f>+ｸ.木くず!$AS$24</f>
        <v>80.400000000000006</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v>
      </c>
      <c r="U45" s="377">
        <f>+ｿ.鉱さい!$AS$24</f>
        <v>0</v>
      </c>
      <c r="V45" s="377">
        <f>+ﾀ.がれき類!$AS$24</f>
        <v>1231.3</v>
      </c>
      <c r="W45" s="377">
        <f>+ﾁ.動物のふん尿!$AS$24</f>
        <v>0</v>
      </c>
      <c r="X45" s="377">
        <f>+ﾂ.動物の死体!$AS$24</f>
        <v>0</v>
      </c>
      <c r="Y45" s="377">
        <f>+ﾃ.ばいじん!$AS$24</f>
        <v>0</v>
      </c>
      <c r="Z45" s="378">
        <f>+ﾄ.混合廃棄物その他!$AS$24</f>
        <v>25.4</v>
      </c>
      <c r="AA45" s="379">
        <f t="shared" si="4"/>
        <v>1355.8</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8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68.7</v>
      </c>
      <c r="I55" s="414">
        <f t="shared" si="10"/>
        <v>0.8</v>
      </c>
      <c r="J55" s="414">
        <f t="shared" si="10"/>
        <v>0</v>
      </c>
      <c r="K55" s="414">
        <f t="shared" si="10"/>
        <v>0</v>
      </c>
      <c r="L55" s="414">
        <f t="shared" si="10"/>
        <v>18.3</v>
      </c>
      <c r="M55" s="414">
        <f t="shared" si="10"/>
        <v>0.7</v>
      </c>
      <c r="N55" s="414">
        <f t="shared" si="10"/>
        <v>155.9</v>
      </c>
      <c r="O55" s="414">
        <f t="shared" si="10"/>
        <v>0</v>
      </c>
      <c r="P55" s="414">
        <f t="shared" si="10"/>
        <v>0</v>
      </c>
      <c r="Q55" s="414">
        <f t="shared" si="10"/>
        <v>0</v>
      </c>
      <c r="R55" s="414">
        <f t="shared" si="10"/>
        <v>0</v>
      </c>
      <c r="S55" s="414">
        <f t="shared" si="10"/>
        <v>0</v>
      </c>
      <c r="T55" s="414">
        <f t="shared" si="10"/>
        <v>0</v>
      </c>
      <c r="U55" s="414">
        <f t="shared" si="10"/>
        <v>0</v>
      </c>
      <c r="V55" s="414">
        <f t="shared" si="10"/>
        <v>2637.6</v>
      </c>
      <c r="W55" s="414">
        <f t="shared" si="10"/>
        <v>0</v>
      </c>
      <c r="X55" s="414">
        <f t="shared" si="10"/>
        <v>0</v>
      </c>
      <c r="Y55" s="414">
        <f t="shared" si="10"/>
        <v>0</v>
      </c>
      <c r="Z55" s="414">
        <f t="shared" si="10"/>
        <v>52.2</v>
      </c>
      <c r="AA55" s="415">
        <f>+AA9+AA19+AA20</f>
        <v>2934.2</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35" customHeight="1" x14ac:dyDescent="0.15">
      <c r="C10" s="78"/>
      <c r="O10" s="79"/>
    </row>
    <row r="11" spans="1:16" ht="13.5" x14ac:dyDescent="0.15">
      <c r="C11" s="78"/>
      <c r="L11" s="748">
        <f>+表紙!L34</f>
        <v>45454</v>
      </c>
      <c r="M11" s="749"/>
      <c r="N11" s="749"/>
      <c r="O11" s="750"/>
    </row>
    <row r="12" spans="1:16" ht="13.3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40" t="str">
        <f>+表紙!J39</f>
        <v>東京都港区虎ノ門１－１－１８</v>
      </c>
      <c r="K16" s="740"/>
      <c r="L16" s="741"/>
      <c r="M16" s="741"/>
      <c r="N16" s="741"/>
      <c r="O16" s="742"/>
    </row>
    <row r="17" spans="1:15" ht="26.25" customHeight="1" x14ac:dyDescent="0.15">
      <c r="C17" s="78"/>
      <c r="H17" s="23" t="s">
        <v>7</v>
      </c>
      <c r="I17" s="23"/>
      <c r="J17" s="740" t="str">
        <f>+表紙!J40</f>
        <v>西松建設株式会社関東土木支社
専務執行役員支社長　難波  正和</v>
      </c>
      <c r="K17" s="740"/>
      <c r="L17" s="741"/>
      <c r="M17" s="741"/>
      <c r="N17" s="741"/>
      <c r="O17" s="742"/>
    </row>
    <row r="18" spans="1:15" x14ac:dyDescent="0.15">
      <c r="C18" s="78"/>
      <c r="J18" s="21" t="s">
        <v>8</v>
      </c>
      <c r="O18" s="79"/>
    </row>
    <row r="19" spans="1:15" x14ac:dyDescent="0.15">
      <c r="C19" s="78"/>
      <c r="J19" s="24" t="s">
        <v>9</v>
      </c>
      <c r="K19" s="24"/>
      <c r="L19" s="705" t="str">
        <f>IF(+表紙!L42="","",+表紙!L42)</f>
        <v>03-3502-7557_担当:山田</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西松建設株式会社関東土木支社</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1787</v>
      </c>
      <c r="N25" s="730"/>
      <c r="O25" s="731"/>
    </row>
    <row r="26" spans="1:15" ht="18" customHeight="1" x14ac:dyDescent="0.15">
      <c r="C26" s="431" t="s">
        <v>11</v>
      </c>
      <c r="D26" s="463"/>
      <c r="E26" s="464"/>
      <c r="F26" s="716" t="str">
        <f>+表紙!F49</f>
        <v>東京都港区虎ノ門１－１－１８</v>
      </c>
      <c r="G26" s="717"/>
      <c r="H26" s="717"/>
      <c r="I26" s="717"/>
      <c r="J26" s="717"/>
      <c r="K26" s="717"/>
      <c r="L26" s="126" t="s">
        <v>172</v>
      </c>
      <c r="M26" s="223"/>
      <c r="N26" s="720" t="str">
        <f>IF(+表紙!N49="","",+表紙!N49)</f>
        <v>03-3502-7557</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総合工事業</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51000</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t="str">
        <f>+表紙!F58</f>
        <v>総合工事業</v>
      </c>
      <c r="G35" s="754"/>
      <c r="H35" s="754"/>
      <c r="I35" s="754"/>
      <c r="J35" s="754"/>
      <c r="K35" s="754"/>
      <c r="L35" s="754"/>
      <c r="M35" s="754"/>
      <c r="N35" s="754"/>
      <c r="O35" s="755"/>
    </row>
    <row r="36" spans="3:15" ht="23.25" customHeight="1" x14ac:dyDescent="0.15">
      <c r="C36" s="301"/>
      <c r="D36" s="318" t="s">
        <v>24</v>
      </c>
      <c r="E36" s="319" t="s">
        <v>378</v>
      </c>
      <c r="F36" s="756" t="str">
        <f>+表紙!F59</f>
        <v>４３０人</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1578.3999999999999</v>
      </c>
      <c r="I40" s="241" t="s">
        <v>4</v>
      </c>
      <c r="J40" s="499" t="s">
        <v>324</v>
      </c>
      <c r="K40" s="500"/>
      <c r="L40" s="501"/>
      <c r="M40" s="700">
        <f>+表紙!M63</f>
        <v>1578.3999999999999</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127.2</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1578.3999999999999</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2.1"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35" customHeight="1" x14ac:dyDescent="0.15">
      <c r="A54" s="21"/>
      <c r="B54" s="21"/>
      <c r="C54" s="182">
        <v>3</v>
      </c>
      <c r="D54" s="485" t="s">
        <v>442</v>
      </c>
      <c r="E54" s="485"/>
      <c r="F54" s="485"/>
      <c r="G54" s="485"/>
      <c r="H54" s="485"/>
      <c r="I54" s="485"/>
      <c r="J54" s="485"/>
      <c r="K54" s="485"/>
      <c r="L54" s="485"/>
      <c r="M54" s="485"/>
      <c r="N54" s="485"/>
      <c r="O54" s="486"/>
    </row>
    <row r="55" spans="1:15" ht="28.3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3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35" customHeight="1" x14ac:dyDescent="0.15">
      <c r="A68" s="21"/>
      <c r="B68" s="21"/>
      <c r="C68" s="182"/>
      <c r="D68" s="183" t="s">
        <v>310</v>
      </c>
      <c r="E68" s="485" t="s">
        <v>408</v>
      </c>
      <c r="F68" s="485"/>
      <c r="G68" s="485"/>
      <c r="H68" s="485"/>
      <c r="I68" s="485"/>
      <c r="J68" s="485"/>
      <c r="K68" s="485"/>
      <c r="L68" s="485"/>
      <c r="M68" s="485"/>
      <c r="N68" s="485"/>
      <c r="O68" s="486"/>
    </row>
    <row r="69" spans="1:15" ht="28.35" customHeight="1" x14ac:dyDescent="0.15">
      <c r="A69" s="21"/>
      <c r="B69" s="21"/>
      <c r="C69" s="182"/>
      <c r="D69" s="183" t="s">
        <v>311</v>
      </c>
      <c r="E69" s="485" t="s">
        <v>316</v>
      </c>
      <c r="F69" s="485"/>
      <c r="G69" s="485"/>
      <c r="H69" s="485"/>
      <c r="I69" s="485"/>
      <c r="J69" s="485"/>
      <c r="K69" s="485"/>
      <c r="L69" s="485"/>
      <c r="M69" s="485"/>
      <c r="N69" s="485"/>
      <c r="O69" s="486"/>
    </row>
    <row r="70" spans="1:15" ht="28.3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6.9</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61.8</v>
      </c>
      <c r="E24" s="558"/>
      <c r="F24" s="558"/>
      <c r="G24" s="195" t="s">
        <v>198</v>
      </c>
      <c r="H24" s="547">
        <f>+F12</f>
        <v>6.9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6.9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6.9</v>
      </c>
      <c r="Q27" s="607"/>
      <c r="R27" s="607"/>
      <c r="S27" s="607"/>
      <c r="T27" s="44" t="s">
        <v>38</v>
      </c>
      <c r="U27" s="64"/>
      <c r="V27" s="64"/>
      <c r="Y27" s="62" t="s">
        <v>39</v>
      </c>
      <c r="Z27" s="65"/>
      <c r="AH27" s="53"/>
      <c r="AI27" s="53"/>
      <c r="AJ27" s="53"/>
      <c r="AK27" s="53"/>
      <c r="AL27" s="577">
        <f>+AH18+P27</f>
        <v>6.9</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6.9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61.8</v>
      </c>
      <c r="E29" s="558"/>
      <c r="F29" s="558"/>
      <c r="G29" s="195" t="s">
        <v>198</v>
      </c>
      <c r="H29" s="547">
        <f>+AL27</f>
        <v>6.9</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6.9</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61.8</v>
      </c>
      <c r="E31" s="558"/>
      <c r="F31" s="558"/>
      <c r="G31" s="195" t="s">
        <v>198</v>
      </c>
      <c r="H31" s="547">
        <f>+AS24</f>
        <v>6.9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0.8</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0.8</v>
      </c>
      <c r="Q27" s="607"/>
      <c r="R27" s="607"/>
      <c r="S27" s="607"/>
      <c r="T27" s="44" t="s">
        <v>38</v>
      </c>
      <c r="U27" s="64"/>
      <c r="V27" s="64"/>
      <c r="Y27" s="62" t="s">
        <v>39</v>
      </c>
      <c r="Z27" s="65"/>
      <c r="AH27" s="53"/>
      <c r="AI27" s="53"/>
      <c r="AJ27" s="53"/>
      <c r="AK27" s="53"/>
      <c r="AL27" s="577">
        <f>+AH18+P27</f>
        <v>0.8</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0.8</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0.8</v>
      </c>
      <c r="I30" s="548"/>
      <c r="J30" s="195" t="s">
        <v>198</v>
      </c>
      <c r="M30" s="556"/>
      <c r="P30" s="56"/>
      <c r="R30" s="561">
        <f>+ROUND(AA28,1)+ROUND(AA29,1)+ROUND(AA30,1)</f>
        <v>0.8</v>
      </c>
      <c r="S30" s="607"/>
      <c r="T30" s="607"/>
      <c r="U30" s="607"/>
      <c r="V30" s="44" t="s">
        <v>16</v>
      </c>
      <c r="Y30" s="562" t="s">
        <v>186</v>
      </c>
      <c r="Z30" s="563"/>
      <c r="AA30" s="603"/>
      <c r="AB30" s="604"/>
      <c r="AC30" s="604"/>
      <c r="AD30" s="604"/>
      <c r="AE30" s="604"/>
      <c r="AF30" s="44" t="s">
        <v>13</v>
      </c>
      <c r="AL30" s="580">
        <v>0.8</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11</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7.3</v>
      </c>
      <c r="E24" s="558"/>
      <c r="F24" s="558"/>
      <c r="G24" s="195" t="s">
        <v>198</v>
      </c>
      <c r="H24" s="547">
        <f>+F12</f>
        <v>11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11</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11</v>
      </c>
      <c r="Q27" s="607"/>
      <c r="R27" s="607"/>
      <c r="S27" s="607"/>
      <c r="T27" s="44" t="s">
        <v>38</v>
      </c>
      <c r="U27" s="64"/>
      <c r="V27" s="64"/>
      <c r="Y27" s="62" t="s">
        <v>39</v>
      </c>
      <c r="Z27" s="65"/>
      <c r="AH27" s="53"/>
      <c r="AI27" s="53"/>
      <c r="AJ27" s="53"/>
      <c r="AK27" s="53"/>
      <c r="AL27" s="577">
        <f>+AH18+P27</f>
        <v>11</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11</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7.3</v>
      </c>
      <c r="E29" s="558"/>
      <c r="F29" s="558"/>
      <c r="G29" s="195" t="s">
        <v>198</v>
      </c>
      <c r="H29" s="547">
        <f>+AL27</f>
        <v>11</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7.3</v>
      </c>
      <c r="E30" s="558"/>
      <c r="F30" s="558"/>
      <c r="G30" s="195" t="s">
        <v>198</v>
      </c>
      <c r="H30" s="547">
        <f>+AL30</f>
        <v>11</v>
      </c>
      <c r="I30" s="548"/>
      <c r="J30" s="195" t="s">
        <v>198</v>
      </c>
      <c r="M30" s="556"/>
      <c r="P30" s="56"/>
      <c r="R30" s="561">
        <f>+ROUND(AA28,1)+ROUND(AA29,1)+ROUND(AA30,1)</f>
        <v>11</v>
      </c>
      <c r="S30" s="607"/>
      <c r="T30" s="607"/>
      <c r="U30" s="607"/>
      <c r="V30" s="44" t="s">
        <v>16</v>
      </c>
      <c r="Y30" s="562" t="s">
        <v>186</v>
      </c>
      <c r="Z30" s="563"/>
      <c r="AA30" s="603"/>
      <c r="AB30" s="604"/>
      <c r="AC30" s="604"/>
      <c r="AD30" s="604"/>
      <c r="AE30" s="604"/>
      <c r="AF30" s="44" t="s">
        <v>13</v>
      </c>
      <c r="AL30" s="580">
        <v>11</v>
      </c>
      <c r="AM30" s="581"/>
      <c r="AN30" s="581"/>
      <c r="AO30" s="581"/>
      <c r="AP30" s="52" t="s">
        <v>13</v>
      </c>
      <c r="AS30" s="599"/>
      <c r="AT30" s="596"/>
      <c r="AU30" s="596"/>
      <c r="AV30" s="597"/>
      <c r="AW30" s="413"/>
    </row>
    <row r="31" spans="2:49" ht="27" customHeight="1" thickTop="1" thickBot="1" x14ac:dyDescent="0.2">
      <c r="B31" s="534" t="s">
        <v>226</v>
      </c>
      <c r="C31" s="535"/>
      <c r="D31" s="558">
        <v>7.3</v>
      </c>
      <c r="E31" s="558"/>
      <c r="F31" s="558"/>
      <c r="G31" s="195" t="s">
        <v>198</v>
      </c>
      <c r="H31" s="547">
        <f>+AS24</f>
        <v>11</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0.7</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0.7</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0.7</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0.7</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西松建設株式会社関東土木支社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80.400000000000006</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75.5</v>
      </c>
      <c r="E24" s="558"/>
      <c r="F24" s="558"/>
      <c r="G24" s="195" t="s">
        <v>198</v>
      </c>
      <c r="H24" s="547">
        <f>+F12</f>
        <v>80.400000000000006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80.400000000000006</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80.400000000000006</v>
      </c>
      <c r="Q27" s="607"/>
      <c r="R27" s="607"/>
      <c r="S27" s="607"/>
      <c r="T27" s="44" t="s">
        <v>38</v>
      </c>
      <c r="U27" s="64"/>
      <c r="V27" s="64"/>
      <c r="Y27" s="62" t="s">
        <v>39</v>
      </c>
      <c r="Z27" s="65"/>
      <c r="AH27" s="53"/>
      <c r="AI27" s="53"/>
      <c r="AJ27" s="53"/>
      <c r="AK27" s="53"/>
      <c r="AL27" s="577">
        <f>+AH18+P27</f>
        <v>80.400000000000006</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80.400000000000006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75.5</v>
      </c>
      <c r="E29" s="558"/>
      <c r="F29" s="558"/>
      <c r="G29" s="195" t="s">
        <v>198</v>
      </c>
      <c r="H29" s="547">
        <f>+AL27</f>
        <v>80.400000000000006</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49.2</v>
      </c>
      <c r="E30" s="558"/>
      <c r="F30" s="558"/>
      <c r="G30" s="195" t="s">
        <v>198</v>
      </c>
      <c r="H30" s="547">
        <f>+AL30</f>
        <v>29.2</v>
      </c>
      <c r="I30" s="548"/>
      <c r="J30" s="195" t="s">
        <v>198</v>
      </c>
      <c r="M30" s="556"/>
      <c r="P30" s="56"/>
      <c r="R30" s="561">
        <f>+ROUND(AA28,1)+ROUND(AA29,1)+ROUND(AA30,1)</f>
        <v>80.400000000000006</v>
      </c>
      <c r="S30" s="607"/>
      <c r="T30" s="607"/>
      <c r="U30" s="607"/>
      <c r="V30" s="44" t="s">
        <v>16</v>
      </c>
      <c r="Y30" s="562" t="s">
        <v>186</v>
      </c>
      <c r="Z30" s="563"/>
      <c r="AA30" s="603"/>
      <c r="AB30" s="604"/>
      <c r="AC30" s="604"/>
      <c r="AD30" s="604"/>
      <c r="AE30" s="604"/>
      <c r="AF30" s="44" t="s">
        <v>13</v>
      </c>
      <c r="AL30" s="580">
        <v>29.2</v>
      </c>
      <c r="AM30" s="581"/>
      <c r="AN30" s="581"/>
      <c r="AO30" s="581"/>
      <c r="AP30" s="52" t="s">
        <v>13</v>
      </c>
      <c r="AS30" s="599"/>
      <c r="AT30" s="596"/>
      <c r="AU30" s="596"/>
      <c r="AV30" s="597"/>
      <c r="AW30" s="413"/>
    </row>
    <row r="31" spans="2:49" ht="27" customHeight="1" thickTop="1" thickBot="1" x14ac:dyDescent="0.2">
      <c r="B31" s="534" t="s">
        <v>226</v>
      </c>
      <c r="C31" s="535"/>
      <c r="D31" s="558">
        <v>75.5</v>
      </c>
      <c r="E31" s="558"/>
      <c r="F31" s="558"/>
      <c r="G31" s="195" t="s">
        <v>198</v>
      </c>
      <c r="H31" s="547">
        <f>+AS24</f>
        <v>80.400000000000006</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2024-06-17T02:34:51Z</dcterms:created>
  <dcterms:modified xsi:type="dcterms:W3CDTF">2024-09-05T04:34:30Z</dcterms:modified>
</cp:coreProperties>
</file>