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Sheet1" sheetId="99" r:id="rId24"/>
    <sheet name="業種限定" sheetId="73" r:id="rId25"/>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4">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<sst xmlns="http://schemas.openxmlformats.org/spreadsheetml/2006/main" count="3276" uniqueCount="462">
  <si>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</si>
  <si>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</si>
  <si>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</si>
  <si>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</si>
  <si>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</si>
  <si>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</si>
  <si>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</si>
  <si>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</si>
  <si>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</si>
  <si>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</si>
  <si>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</si>
  <si>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</si>
  <si>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</si>
  <si>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</si>
  <si>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</si>
  <si>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</si>
  <si>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</si>
  <si>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</si>
  <si>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</si>
  <si>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</si>
  <si>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</si>
  <si>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</si>
  <si>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</si>
  <si>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</si>
  <si>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</si>
  <si>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</si>
  <si>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</si>
  <si>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</si>
  <si>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</si>
  <si>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</si>
  <si>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</si>
  <si>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</si>
  <si>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</si>
  <si>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</si>
  <si>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</si>
  <si>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</si>
  <si>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</si>
  <si>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</si>
  <si>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</si>
  <si>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</si>
  <si>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</si>
  <si>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</si>
  <si>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</si>
  <si>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</si>
  <si>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</si>
  <si>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</si>
  <si>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</si>
  <si>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</si>
  <si>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</si>
  <si>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</si>
  <si>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</si>
  <si>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</si>
  <si>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</si>
  <si>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</si>
  <si>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</si>
  <si>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</si>
  <si>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</si>
  <si>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</si>
  <si>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</si>
  <si>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</si>
  <si>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</si>
  <si>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</si>
  <si>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</si>
  <si>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</si>
  <si>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</si>
  <si>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</si>
  <si>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</si>
  <si>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</si>
  <si>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</si>
  <si>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</si>
  <si>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</si>
  <si>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</si>
  <si>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</si>
  <si>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</si>
  <si>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</si>
  <si>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</si>
  <si>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</si>
  <si>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</si>
  <si>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</si>
  <si>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</si>
  <si>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</si>
  <si>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</si>
  <si>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</si>
  <si>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</si>
  <si>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</si>
  <si>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</si>
  <si>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</si>
  <si>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</si>
  <si>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</si>
  <si>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</si>
  <si>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</si>
  <si>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</si>
  <si>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</si>
  <si>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</si>
  <si>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</si>
  <si>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</si>
  <si>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</si>
  <si>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</si>
  <si>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</si>
  <si>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</si>
  <si>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</si>
  <si>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</si>
  <si>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</si>
  <si>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</si>
  <si>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</si>
  <si>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</si>
  <si>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</si>
  <si>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</si>
  <si>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</si>
  <si>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</si>
  <si>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</si>
  <si>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</si>
  <si>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</si>
  <si>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</si>
  <si>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</si>
  <si>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</si>
  <si>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</si>
  <si>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</si>
  <si>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</si>
  <si>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</si>
  <si>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</si>
  <si>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</si>
  <si>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</si>
  <si>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</si>
  <si>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</si>
  <si>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</si>
  <si>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</si>
  <si>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</si>
  <si>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</si>
  <si>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</si>
  <si>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</si>
  <si>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</si>
  <si>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</si>
  <si>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</si>
  <si>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</si>
  <si>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</si>
  <si>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</si>
  <si>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</si>
  <si>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</si>
  <si>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</si>
  <si>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</si>
  <si>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</si>
  <si>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</si>
  <si>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</si>
  <si>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</si>
  <si>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</si>
  <si>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</si>
  <si>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</si>
  <si>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</si>
  <si>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</si>
  <si>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</si>
  <si>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</si>
  <si>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</si>
  <si>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</si>
  <si>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</si>
  <si>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</si>
  <si>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</si>
  <si>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</si>
  <si>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</si>
  <si>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</si>
  <si>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</si>
  <si>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</si>
  <si>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</si>
  <si>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</si>
  <si>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</si>
  <si>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</si>
  <si>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</si>
  <si>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</si>
  <si>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</si>
  <si>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</si>
  <si>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</si>
  <si>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</si>
  <si>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</si>
  <si>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</si>
  <si>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</si>
  <si>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</si>
  <si>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</si>
  <si>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</si>
  <si>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</si>
  <si>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</si>
  <si>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</si>
  <si>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</si>
  <si>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</si>
  <si>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</si>
  <si>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</si>
  <si>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</si>
  <si>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</si>
  <si>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</si>
  <si>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</si>
  <si>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</si>
  <si>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</si>
  <si>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</si>
  <si>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</si>
  <si>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</si>
  <si>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</si>
  <si>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</si>
  <si>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</si>
  <si>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</si>
  <si>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</si>
  <si>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</si>
  <si>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</si>
  <si>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</si>
  <si>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</si>
  <si>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</si>
  <si>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</si>
  <si>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</si>
  <si>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</si>
  <si>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</si>
  <si>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</si>
  <si>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</si>
  <si>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</si>
  <si>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</si>
  <si>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</si>
  <si>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</si>
  <si>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</si>
  <si>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</si>
  <si>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</si>
  <si>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</si>
  <si>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</si>
  <si>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</si>
  <si>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</si>
  <si>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</si>
  <si>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</si>
  <si>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</si>
  <si>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</si>
  <si>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</si>
  <si>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</si>
  <si>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</si>
  <si>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</si>
  <si>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</si>
  <si>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</si>
  <si>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</si>
  <si>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</si>
  <si>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</si>
  <si>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</si>
  <si>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</si>
  <si>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</si>
  <si>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</si>
  <si>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</si>
  <si>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</si>
  <si>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</si>
  <si>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</si>
  <si>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</si>
  <si>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</si>
  <si>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</si>
  <si>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</si>
  <si>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</si>
  <si>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</si>
  <si>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</si>
  <si>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</si>
  <si>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</si>
  <si>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</si>
  <si>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</si>
  <si>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</si>
  <si>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</si>
  <si>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</si>
  <si>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</si>
  <si>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</si>
  <si>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</si>
  <si>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</si>
  <si>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</si>
  <si>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</si>
  <si>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</si>
  <si>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</si>
  <si>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</si>
  <si>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</si>
  <si>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</si>
  <si>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</si>
  <si>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</si>
  <si>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</si>
  <si>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</si>
  <si>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</si>
  <si>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</si>
  <si>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</si>
  <si>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</si>
  <si>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</si>
  <si>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</si>
  <si>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</si>
  <si>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</si>
  <si>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</si>
  <si>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</si>
  <si>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</si>
  <si>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</si>
  <si>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</si>
  <si>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</si>
  <si>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</si>
  <si>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</si>
  <si>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</si>
  <si>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</si>
  <si>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</si>
  <si>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</si>
  <si>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</si>
  <si>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</si>
  <si>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</si>
  <si>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</si>
  <si>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</si>
  <si>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</si>
  <si>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</si>
  <si>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</si>
  <si>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</si>
  <si>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</si>
  <si>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</si>
  <si>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</si>
  <si>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</si>
  <si>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</si>
  <si>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</si>
  <si>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</si>
  <si>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</si>
  <si>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</si>
  <si>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</si>
  <si>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</si>
  <si>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</si>
  <si>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</si>
  <si>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</si>
  <si>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</si>
  <si>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</si>
  <si>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</si>
  <si>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</si>
  <si>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</si>
  <si>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</si>
  <si>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</si>
  <si>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</si>
  <si>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</si>
  <si>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</si>
  <si>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</si>
  <si>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</si>
  <si>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</si>
  <si>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</si>
  <si>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</si>
  <si>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</si>
  <si>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</si>
  <si>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</si>
  <si>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</si>
  <si>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</si>
  <si>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</si>
  <si>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</si>
  <si>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</si>
  <si>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</si>
  <si>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</si>
  <si>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</si>
  <si>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</si>
  <si>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</si>
  <si>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</si>
  <si>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</si>
  <si>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</si>
  <si>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</si>
  <si>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</si>
  <si>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</si>
  <si>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</si>
  <si>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</si>
  <si>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</si>
  <si>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</si>
  <si>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</si>
  <si>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</si>
  <si>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</si>
  <si>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</si>
  <si>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</si>
  <si>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</si>
  <si>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</si>
  <si>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</si>
  <si>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</si>
  <si>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</si>
  <si>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</si>
  <si>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</si>
  <si>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</si>
  <si>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</si>
  <si>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</si>
  <si>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</si>
  <si>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</si>
  <si>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</si>
  <si>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</si>
  <si>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</si>
  <si>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</si>
  <si>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</si>
  <si>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</si>
  <si>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</si>
  <si>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</si>
  <si>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</si>
  <si>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</si>
  <si>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</si>
  <si>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</si>
  <si>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</si>
  <si>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</si>
  <si>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</si>
  <si>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</si>
  <si>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</si>
  <si>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</si>
  <si>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</si>
  <si>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</si>
  <si>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</si>
  <si>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</si>
  <si>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</si>
  <si>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</si>
  <si>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</si>
  <si>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</si>
  <si>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</si>
  <si>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</si>
  <si>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</si>
  <si>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</si>
  <si>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</si>
  <si>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</si>
  <si>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</si>
  <si>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</si>
  <si>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</si>
  <si>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</si>
  <si>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</si>
  <si>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</si>
  <si>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</si>
  <si>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</si>
  <si>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</si>
  <si>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</si>
  <si>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</si>
  <si>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</si>
  <si>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</si>
  <si>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</si>
  <si>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</si>
  <si>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</si>
  <si>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</si>
  <si>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</si>
  <si>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</si>
  <si>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</si>
  <si>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</si>
  <si>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</si>
  <si>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</si>
  <si>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</si>
  <si>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</si>
  <si>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</si>
  <si>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</si>
  <si>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</si>
  <si>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</si>
  <si>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</si>
  <si>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</si>
  <si>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</si>
  <si>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</si>
  <si>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</si>
  <si>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</si>
  <si>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</si>
  <si>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</si>
  <si>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</si>
  <si>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</si>
  <si>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</si>
  <si>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</si>
  <si>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</si>
  <si>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</si>
  <si>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</si>
  <si>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</si>
  <si>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</si>
  <si>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</si>
  <si>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</si>
  <si>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</si>
  <si>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</si>
  <si>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06-6572-5301</t>
    <phoneticPr fontId="3"/>
  </si>
  <si>
    <t>06-6572-5261</t>
    <phoneticPr fontId="3"/>
  </si>
  <si>
    <t>全社 完成工事高 4,888,968万円</t>
    <phoneticPr fontId="3"/>
  </si>
  <si>
    <t>令和    6年    6月    11日</t>
    <phoneticPr fontId="3"/>
  </si>
  <si>
    <t>大阪市港区三先1丁目11番18号</t>
    <phoneticPr fontId="3"/>
  </si>
  <si>
    <t>奥村組土木興業株式会社
取締役社長　奥村安正</t>
    <phoneticPr fontId="3"/>
  </si>
  <si>
    <t>奥村組土木興業株式会社</t>
    <phoneticPr fontId="3"/>
  </si>
  <si>
    <t>横浜市長</t>
    <phoneticPr fontId="3"/>
  </si>
  <si>
    <t>Ｄ－建設業</t>
    <phoneticPr fontId="3"/>
  </si>
  <si>
    <t>06 総合工事業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</si>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</sst>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1" zoomScale="95" zoomScaleNormal="100" zoomScaleSheetLayoutView="95" workbookViewId="0"/>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461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454</v>
      </c>
      <c r="M34" s="483"/>
      <c r="N34" s="483"/>
      <c r="O34" s="484"/>
      <c r="Q34" s="20"/>
      <c r="R34" s="20"/>
      <c r="S34" s="20"/>
    </row>
    <row r="35" spans="1:19" ht="11.25" customHeight="1" x14ac:dyDescent="0.15">
      <c r="C35" s="78"/>
      <c r="O35" s="80"/>
      <c r="Q35" s="20"/>
      <c r="R35" s="20"/>
      <c r="S35" s="20"/>
    </row>
    <row r="36" spans="1:19" ht="13.5" x14ac:dyDescent="0.15">
      <c r="C36" s="514" t="s">
        <v>458</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455</v>
      </c>
      <c r="K39" s="473"/>
      <c r="L39" s="474"/>
      <c r="M39" s="474"/>
      <c r="N39" s="474"/>
      <c r="O39" s="475"/>
      <c r="Q39" s="20"/>
      <c r="R39" s="20"/>
    </row>
    <row r="40" spans="1:19" ht="26.25" customHeight="1" x14ac:dyDescent="0.15">
      <c r="C40" s="78"/>
      <c r="H40" s="23" t="s">
        <v>7</v>
      </c>
      <c r="I40" s="23"/>
      <c r="J40" s="473" t="s">
        <v>456</v>
      </c>
      <c r="K40" s="473"/>
      <c r="L40" s="474"/>
      <c r="M40" s="474"/>
      <c r="N40" s="474"/>
      <c r="O40" s="475"/>
    </row>
    <row r="41" spans="1:19" x14ac:dyDescent="0.15">
      <c r="C41" s="78"/>
      <c r="J41" s="21" t="s">
        <v>8</v>
      </c>
      <c r="O41" s="79"/>
    </row>
    <row r="42" spans="1:19" x14ac:dyDescent="0.15">
      <c r="C42" s="78"/>
      <c r="J42" s="24" t="s">
        <v>9</v>
      </c>
      <c r="K42" s="24"/>
      <c r="L42" s="526" t="s">
        <v>451</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457</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1850</v>
      </c>
      <c r="N48" s="489"/>
      <c r="O48" s="490"/>
    </row>
    <row r="49" spans="3:21" ht="18" customHeight="1" x14ac:dyDescent="0.15">
      <c r="C49" s="467" t="s">
        <v>11</v>
      </c>
      <c r="D49" s="468"/>
      <c r="E49" s="469"/>
      <c r="F49" s="522" t="s">
        <v>455</v>
      </c>
      <c r="G49" s="523"/>
      <c r="H49" s="523"/>
      <c r="I49" s="523"/>
      <c r="J49" s="523"/>
      <c r="K49" s="523"/>
      <c r="L49" s="126" t="s">
        <v>172</v>
      </c>
      <c r="M49" s="394"/>
      <c r="N49" s="491" t="s">
        <v>452</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459</v>
      </c>
      <c r="G52" s="427"/>
      <c r="H52" s="427"/>
      <c r="I52" s="427"/>
      <c r="J52" s="30" t="s">
        <v>47</v>
      </c>
      <c r="K52" s="30"/>
      <c r="L52" s="428" t="s">
        <v>460</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453</v>
      </c>
      <c r="G58" s="437"/>
      <c r="H58" s="437"/>
      <c r="I58" s="437"/>
      <c r="J58" s="437"/>
      <c r="K58" s="437"/>
      <c r="L58" s="437"/>
      <c r="M58" s="437"/>
      <c r="N58" s="437"/>
      <c r="O58" s="438"/>
    </row>
    <row r="59" spans="3:21" ht="26.25" customHeight="1" x14ac:dyDescent="0.15">
      <c r="C59" s="301"/>
      <c r="D59" s="318" t="s">
        <v>24</v>
      </c>
      <c r="E59" s="319" t="s">
        <v>378</v>
      </c>
      <c r="F59" s="439">
        <v>30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2000</v>
      </c>
      <c r="I63" s="241" t="s">
        <v>4</v>
      </c>
      <c r="J63" s="447" t="s">
        <v>324</v>
      </c>
      <c r="K63" s="448"/>
      <c r="L63" s="449"/>
      <c r="M63" s="442">
        <f>+別紙!AA14</f>
        <v>2000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300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2000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2" zoomScaleNormal="100" workbookViewId="0">
      <selection activeCell="Y25" sqref="Y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奥村組土木興業株式会社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E25"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17.399999999999999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17.399999999999999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17.399999999999999</v>
      </c>
      <c r="Q27" s="586"/>
      <c r="R27" s="586"/>
      <c r="S27" s="586"/>
      <c r="T27" s="44" t="s">
        <v>38</v>
      </c>
      <c r="U27" s="64"/>
      <c r="V27" s="64"/>
      <c r="Y27" s="62" t="s">
        <v>39</v>
      </c>
      <c r="Z27" s="65"/>
      <c r="AH27" s="53"/>
      <c r="AI27" s="53"/>
      <c r="AJ27" s="53"/>
      <c r="AK27" s="53"/>
      <c r="AL27" s="549">
        <f>+AH18+P27</f>
        <v>17.399999999999999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17.399999999999999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17.399999999999999</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8"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8"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8"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8"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8"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8"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2250.1999999999998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2000</v>
      </c>
      <c r="E24" s="603"/>
      <c r="F24" s="603"/>
      <c r="G24" s="195" t="s">
        <v>198</v>
      </c>
      <c r="H24" s="581">
        <f>+F12</f>
        <v>2250.1999999999998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2250.1999999999998</v>
      </c>
      <c r="Q27" s="586"/>
      <c r="R27" s="586"/>
      <c r="S27" s="586"/>
      <c r="T27" s="44" t="s">
        <v>38</v>
      </c>
      <c r="U27" s="64"/>
      <c r="V27" s="64"/>
      <c r="Y27" s="62" t="s">
        <v>39</v>
      </c>
      <c r="Z27" s="65"/>
      <c r="AH27" s="53"/>
      <c r="AI27" s="53"/>
      <c r="AJ27" s="53"/>
      <c r="AK27" s="53"/>
      <c r="AL27" s="549">
        <f>+AH18+P27</f>
        <v>2250.1999999999998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2000</v>
      </c>
      <c r="E29" s="603"/>
      <c r="F29" s="603"/>
      <c r="G29" s="195" t="s">
        <v>198</v>
      </c>
      <c r="H29" s="581">
        <f>+AL27</f>
        <v>2250.1999999999998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300</v>
      </c>
      <c r="E30" s="603"/>
      <c r="F30" s="603"/>
      <c r="G30" s="195" t="s">
        <v>198</v>
      </c>
      <c r="H30" s="581">
        <f>+AL30</f>
        <v>278.5</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278.5</v>
      </c>
      <c r="AM30" s="536"/>
      <c r="AN30" s="536"/>
      <c r="AO30" s="536"/>
      <c r="AP30" s="52" t="s">
        <v>13</v>
      </c>
      <c r="AS30" s="580"/>
      <c r="AT30" s="577"/>
      <c r="AU30" s="577"/>
      <c r="AV30" s="578"/>
      <c r="AW30" s="413"/>
    </row>
    <row r="31" spans="2:49" ht="27" customHeight="1" thickTop="1" thickBot="1" x14ac:dyDescent="0.2">
      <c r="B31" s="614" t="s">
        <v>226</v>
      </c>
      <c r="C31" s="615"/>
      <c r="D31" s="603">
        <v>2000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2250.1999999999998</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18"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8"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F19" zoomScaleNormal="100" workbookViewId="0">
      <selection activeCell="AL32" sqref="AL32:AO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奥村組土木興業株式会社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55.5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55.5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55.5</v>
      </c>
      <c r="Q27" s="586"/>
      <c r="R27" s="586"/>
      <c r="S27" s="586"/>
      <c r="T27" s="44" t="s">
        <v>38</v>
      </c>
      <c r="U27" s="64"/>
      <c r="V27" s="64"/>
      <c r="Y27" s="62" t="s">
        <v>39</v>
      </c>
      <c r="Z27" s="65"/>
      <c r="AH27" s="53"/>
      <c r="AI27" s="53"/>
      <c r="AJ27" s="53"/>
      <c r="AK27" s="53"/>
      <c r="AL27" s="549">
        <f>+AH18+P27</f>
        <v>55.5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55.5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14</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14</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55.5</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6" zoomScale="90" zoomScaleNormal="9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奥村組土木興業株式会社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t="str">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t="str">
        <f>IF(OR(ﾄ.混合廃棄物その他!D24&gt;0,ﾄ.混合廃棄物その他!D24&lt;0),ﾄ.混合廃棄物その他!D24,IF(Z$19&gt;0,"0",0))</f>
        <v>0</v>
      </c>
      <c r="AA9" s="322">
        <f>IF(SUM(G9:Z9)&gt;0,SUM(G9:Z9),IF(AA$19&gt;0,"0",0))</f>
        <v>2000</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t="str">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t="str">
        <f>IF(OR(ﾄ.混合廃棄物その他!D29&gt;0,ﾄ.混合廃棄物その他!D29&lt;0),ﾄ.混合廃棄物その他!D29,IF(Z$19&gt;0,"0",0))</f>
        <v>0</v>
      </c>
      <c r="AA14" s="328">
        <f t="shared" si="0"/>
        <v>2000</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300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f t="shared" si="0"/>
        <v>300</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2000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2000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17.399999999999999</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2250.1999999999998</v>
      </c>
      <c r="W19" s="332">
        <f t="shared" si="1"/>
        <v>0</v>
      </c>
      <c r="X19" s="332">
        <f t="shared" si="1"/>
        <v>0</v>
      </c>
      <c r="Y19" s="332">
        <f t="shared" si="1"/>
        <v>0</v>
      </c>
      <c r="Z19" s="333">
        <f t="shared" si="1"/>
        <v>55.5</v>
      </c>
      <c r="AA19" s="334">
        <f t="shared" ref="AA19:AA25" si="2">SUM(G19:Z19)</f>
        <v>2323.1</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17.399999999999999</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2250.1999999999998</v>
      </c>
      <c r="W37" s="368">
        <f t="shared" si="8"/>
        <v>0</v>
      </c>
      <c r="X37" s="368">
        <f t="shared" si="8"/>
        <v>0</v>
      </c>
      <c r="Y37" s="368">
        <f t="shared" si="8"/>
        <v>0</v>
      </c>
      <c r="Z37" s="369">
        <f t="shared" si="8"/>
        <v>55.5</v>
      </c>
      <c r="AA37" s="370">
        <f t="shared" si="4"/>
        <v>2323.1</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0</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17.399999999999999</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2250.1999999999998</v>
      </c>
      <c r="W42" s="365">
        <f>+ﾁ.動物のふん尿!$R$33</f>
        <v>0</v>
      </c>
      <c r="X42" s="365">
        <f>+ﾂ.動物の死体!$R$33</f>
        <v>0</v>
      </c>
      <c r="Y42" s="365">
        <f>+ﾃ.ばいじん!$R$33</f>
        <v>0</v>
      </c>
      <c r="Z42" s="366">
        <f>+ﾄ.混合廃棄物その他!$R$33</f>
        <v>55.5</v>
      </c>
      <c r="AA42" s="367">
        <f>SUM(G42:Z42)</f>
        <v>2323.1</v>
      </c>
    </row>
    <row r="43" spans="2:27" ht="24" customHeight="1" x14ac:dyDescent="0.15">
      <c r="B43" s="167"/>
      <c r="C43" s="122" t="s">
        <v>237</v>
      </c>
      <c r="D43" s="660" t="s">
        <v>294</v>
      </c>
      <c r="E43" s="660"/>
      <c r="F43" s="661"/>
      <c r="G43" s="371">
        <f>+ｱ.燃え殻!$AL$27</f>
        <v>0</v>
      </c>
      <c r="H43" s="371">
        <f>+ｲ.汚泥!$AL$27</f>
        <v>17.399999999999999</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2250.1999999999998</v>
      </c>
      <c r="W43" s="371">
        <f>+ﾁ.動物のふん尿!$AL$27</f>
        <v>0</v>
      </c>
      <c r="X43" s="371">
        <f>+ﾂ.動物の死体!$AL$27</f>
        <v>0</v>
      </c>
      <c r="Y43" s="371">
        <f>+ﾃ.ばいじん!$AL$27</f>
        <v>0</v>
      </c>
      <c r="Z43" s="372">
        <f>+ﾄ.混合廃棄物その他!$AL$27</f>
        <v>55.5</v>
      </c>
      <c r="AA43" s="373">
        <f t="shared" si="4"/>
        <v>2323.1</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278.5</v>
      </c>
      <c r="W44" s="374">
        <f>+ﾁ.動物のふん尿!$AL$30</f>
        <v>0</v>
      </c>
      <c r="X44" s="374">
        <f>+ﾂ.動物の死体!$AL$30</f>
        <v>0</v>
      </c>
      <c r="Y44" s="374">
        <f>+ﾃ.ばいじん!$AL$30</f>
        <v>0</v>
      </c>
      <c r="Z44" s="375">
        <f>+ﾄ.混合廃棄物その他!$AL$30</f>
        <v>14</v>
      </c>
      <c r="AA44" s="376">
        <f t="shared" si="4"/>
        <v>292.5</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17.399999999999999</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4250.2</v>
      </c>
      <c r="W55" s="414">
        <f t="shared" si="10"/>
        <v>0</v>
      </c>
      <c r="X55" s="414">
        <f t="shared" si="10"/>
        <v>0</v>
      </c>
      <c r="Y55" s="414">
        <f t="shared" si="10"/>
        <v>0</v>
      </c>
      <c r="Z55" s="414">
        <f t="shared" si="10"/>
        <v>55.5</v>
      </c>
      <c r="AA55" s="415">
        <f>+AA9+AA19+AA20</f>
        <v>4323.1000000000004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5"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11日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大阪市港区三先1丁目11番18号</v>
      </c>
      <c r="K16" s="705"/>
      <c r="L16" s="706"/>
      <c r="M16" s="706"/>
      <c r="N16" s="706"/>
      <c r="O16" s="707"/>
    </row>
    <row r="17" spans="1:15" ht="26.25" customHeight="1" x14ac:dyDescent="0.15">
      <c r="C17" s="78"/>
      <c r="H17" s="23" t="s">
        <v>7</v>
      </c>
      <c r="I17" s="23"/>
      <c r="J17" s="705" t="str">
        <f>+表紙!J40</f>
        <v>奥村組土木興業株式会社
取締役社長　奥村安正</v>
      </c>
      <c r="K17" s="705"/>
      <c r="L17" s="706"/>
      <c r="M17" s="706"/>
      <c r="N17" s="706"/>
      <c r="O17" s="707"/>
    </row>
    <row r="18" spans="1:15" x14ac:dyDescent="0.15">
      <c r="C18" s="78"/>
      <c r="J18" s="21" t="s">
        <v>8</v>
      </c>
      <c r="O18" s="79"/>
    </row>
    <row r="19" spans="1:15" x14ac:dyDescent="0.15">
      <c r="C19" s="78"/>
      <c r="J19" s="24" t="s">
        <v>9</v>
      </c>
      <c r="K19" s="24"/>
      <c r="L19" s="718" t="str">
        <f>IF(+表紙!L42="","",+表紙!L42)</f>
        <v>06-6572-5301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奥村組土木興業株式会社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1850</v>
      </c>
      <c r="N25" s="743"/>
      <c r="O25" s="744"/>
    </row>
    <row r="26" spans="1:15" ht="18" customHeight="1" x14ac:dyDescent="0.15">
      <c r="C26" s="467" t="s">
        <v>11</v>
      </c>
      <c r="D26" s="468"/>
      <c r="E26" s="469"/>
      <c r="F26" s="729" t="str">
        <f>+表紙!F49</f>
        <v>大阪市港区三先1丁目11番18号</v>
      </c>
      <c r="G26" s="730"/>
      <c r="H26" s="730"/>
      <c r="I26" s="730"/>
      <c r="J26" s="730"/>
      <c r="K26" s="730"/>
      <c r="L26" s="126" t="s">
        <v>172</v>
      </c>
      <c r="M26" s="223"/>
      <c r="N26" s="733" t="str">
        <f>IF(+表紙!N49="","",+表紙!N49)</f>
        <v>06-6572-5261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06 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全社 完成工事高 4,888,968万円</v>
      </c>
      <c r="G35" s="700"/>
      <c r="H35" s="700"/>
      <c r="I35" s="700"/>
      <c r="J35" s="700"/>
      <c r="K35" s="700"/>
      <c r="L35" s="700"/>
      <c r="M35" s="700"/>
      <c r="N35" s="700"/>
      <c r="O35" s="701"/>
    </row>
    <row r="36" spans="3:15" ht="23.25" customHeight="1" x14ac:dyDescent="0.15">
      <c r="C36" s="301"/>
      <c r="D36" s="318" t="s">
        <v>24</v>
      </c>
      <c r="E36" s="319" t="s">
        <v>378</v>
      </c>
      <c r="F36" s="702">
        <f>+表紙!F59</f>
        <v>30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2000</v>
      </c>
      <c r="I40" s="241" t="s">
        <v>4</v>
      </c>
      <c r="J40" s="447" t="s">
        <v>324</v>
      </c>
      <c r="K40" s="448"/>
      <c r="L40" s="449"/>
      <c r="M40" s="746">
        <f>+表紙!M63</f>
        <v>2000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300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2000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Sheet1</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2024-06-12T04:55:03Z</dcterms:created>
  <dcterms:modified xsi:type="dcterms:W3CDTF">2024-09-05T04:36:49Z</dcterms:modified>
</cp:coreProperties>
</file>