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<sst xmlns="http://schemas.openxmlformats.org/spreadsheetml/2006/main" count="3180" uniqueCount="468">
  <si>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</si>
  <si>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</si>
  <si>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</si>
  <si>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</si>
  <si>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</si>
  <si>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</si>
  <si>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</si>
  <si>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</si>
  <si>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</si>
  <si>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</si>
  <si>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</si>
  <si>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</si>
  <si>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</si>
  <si>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</si>
  <si>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</si>
  <si>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</si>
  <si>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</si>
  <si>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</si>
  <si>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</si>
  <si>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</si>
  <si>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</si>
  <si>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</si>
  <si>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</si>
  <si>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</si>
  <si>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</si>
  <si>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</si>
  <si>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</si>
  <si>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</si>
  <si>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</si>
  <si>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</si>
  <si>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</si>
  <si>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</si>
  <si>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</si>
  <si>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</si>
  <si>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</si>
  <si>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</si>
  <si>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</si>
  <si>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</si>
  <si>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</si>
  <si>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</si>
  <si>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</si>
  <si>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</si>
  <si>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</si>
  <si>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</si>
  <si>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</si>
  <si>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</si>
  <si>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</si>
  <si>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</si>
  <si>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</si>
  <si>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</si>
  <si>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</si>
  <si>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</si>
  <si>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</si>
  <si>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</si>
  <si>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</si>
  <si>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</si>
  <si>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</si>
  <si>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</si>
  <si>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</si>
  <si>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</si>
  <si>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</si>
  <si>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</si>
  <si>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</si>
  <si>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</si>
  <si>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</si>
  <si>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</si>
  <si>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</si>
  <si>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</si>
  <si>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</si>
  <si>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</si>
  <si>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</si>
  <si>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</si>
  <si>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</si>
  <si>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</si>
  <si>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</si>
  <si>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</si>
  <si>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</si>
  <si>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</si>
  <si>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</si>
  <si>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</si>
  <si>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</si>
  <si>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</si>
  <si>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</si>
  <si>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</si>
  <si>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</si>
  <si>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</si>
  <si>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</si>
  <si>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</si>
  <si>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</si>
  <si>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</si>
  <si>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</si>
  <si>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</si>
  <si>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</si>
  <si>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</si>
  <si>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</si>
  <si>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</si>
  <si>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</si>
  <si>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</si>
  <si>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</si>
  <si>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</si>
  <si>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</si>
  <si>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</si>
  <si>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</si>
  <si>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</si>
  <si>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</si>
  <si>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</si>
  <si>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</si>
  <si>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</si>
  <si>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</si>
  <si>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</si>
  <si>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</si>
  <si>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</si>
  <si>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</si>
  <si>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</si>
  <si>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</si>
  <si>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</si>
  <si>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</si>
  <si>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</si>
  <si>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</si>
  <si>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</si>
  <si>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</si>
  <si>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</si>
  <si>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</si>
  <si>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</si>
  <si>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</si>
  <si>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</si>
  <si>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</si>
  <si>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</si>
  <si>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</si>
  <si>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</si>
  <si>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</si>
  <si>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</si>
  <si>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</si>
  <si>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</si>
  <si>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</si>
  <si>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</si>
  <si>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</si>
  <si>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</si>
  <si>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</si>
  <si>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</si>
  <si>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</si>
  <si>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</si>
  <si>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</si>
  <si>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</si>
  <si>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</si>
  <si>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</si>
  <si>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</si>
  <si>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</si>
  <si>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</si>
  <si>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</si>
  <si>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</si>
  <si>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</si>
  <si>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</si>
  <si>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</si>
  <si>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</si>
  <si>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</si>
  <si>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</si>
  <si>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</si>
  <si>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</si>
  <si>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</si>
  <si>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</si>
  <si>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</si>
  <si>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</si>
  <si>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</si>
  <si>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</si>
  <si>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</si>
  <si>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</si>
  <si>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</si>
  <si>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</si>
  <si>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</si>
  <si>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</si>
  <si>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</si>
  <si>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</si>
  <si>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</si>
  <si>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</si>
  <si>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</si>
  <si>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</si>
  <si>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</si>
  <si>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</si>
  <si>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</si>
  <si>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</si>
  <si>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</si>
  <si>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</si>
  <si>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</si>
  <si>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</si>
  <si>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</si>
  <si>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</si>
  <si>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</si>
  <si>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</si>
  <si>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</si>
  <si>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</si>
  <si>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</si>
  <si>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</si>
  <si>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</si>
  <si>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</si>
  <si>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</si>
  <si>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</si>
  <si>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</si>
  <si>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</si>
  <si>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</si>
  <si>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</si>
  <si>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</si>
  <si>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</si>
  <si>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</si>
  <si>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</si>
  <si>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</si>
  <si>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</si>
  <si>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</si>
  <si>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</si>
  <si>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</si>
  <si>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</si>
  <si>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</si>
  <si>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</si>
  <si>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</si>
  <si>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</si>
  <si>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</si>
  <si>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</si>
  <si>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</si>
  <si>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</si>
  <si>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</si>
  <si>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</si>
  <si>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</si>
  <si>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</si>
  <si>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</si>
  <si>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</si>
  <si>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</si>
  <si>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</si>
  <si>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</si>
  <si>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</si>
  <si>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</si>
  <si>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</si>
  <si>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</si>
  <si>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</si>
  <si>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</si>
  <si>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</si>
  <si>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</si>
  <si>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</si>
  <si>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</si>
  <si>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</si>
  <si>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</si>
  <si>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</si>
  <si>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</si>
  <si>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</si>
  <si>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</si>
  <si>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</si>
  <si>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</si>
  <si>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</si>
  <si>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</si>
  <si>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</si>
  <si>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</si>
  <si>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</si>
  <si>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</si>
  <si>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</si>
  <si>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</si>
  <si>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</si>
  <si>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</si>
  <si>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</si>
  <si>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</si>
  <si>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</si>
  <si>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</si>
  <si>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</si>
  <si>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</si>
  <si>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</si>
  <si>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</si>
  <si>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</si>
  <si>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</si>
  <si>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</si>
  <si>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</si>
  <si>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</si>
  <si>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</si>
  <si>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</si>
  <si>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</si>
  <si>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</si>
  <si>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</si>
  <si>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</si>
  <si>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</si>
  <si>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</si>
  <si>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</si>
  <si>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</si>
  <si>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</si>
  <si>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</si>
  <si>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</si>
  <si>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</si>
  <si>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</si>
  <si>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</si>
  <si>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</si>
  <si>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</si>
  <si>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</si>
  <si>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</si>
  <si>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</si>
  <si>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</si>
  <si>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</si>
  <si>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</si>
  <si>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</si>
  <si>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</si>
  <si>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</si>
  <si>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</si>
  <si>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</si>
  <si>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</si>
  <si>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</si>
  <si>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</si>
  <si>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</si>
  <si>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</si>
  <si>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</si>
  <si>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</si>
  <si>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</si>
  <si>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</si>
  <si>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</si>
  <si>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</si>
  <si>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</si>
  <si>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</si>
  <si>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</si>
  <si>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</si>
  <si>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</si>
  <si>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</si>
  <si>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</si>
  <si>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</si>
  <si>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</si>
  <si>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</si>
  <si>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</si>
  <si>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</si>
  <si>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</si>
  <si>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</si>
  <si>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</si>
  <si>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</si>
  <si>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</si>
  <si>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</si>
  <si>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</si>
  <si>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</si>
  <si>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</si>
  <si>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</si>
  <si>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</si>
  <si>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</si>
  <si>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</si>
  <si>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</si>
  <si>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</si>
  <si>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</si>
  <si>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</si>
  <si>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</si>
  <si>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</si>
  <si>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</si>
  <si>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</si>
  <si>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</si>
  <si>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</si>
  <si>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</si>
  <si>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</si>
  <si>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</si>
  <si>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</si>
  <si>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</si>
  <si>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</si>
  <si>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</si>
  <si>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</si>
  <si>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</si>
  <si>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</si>
  <si>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</si>
  <si>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</si>
  <si>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</si>
  <si>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</si>
  <si>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</si>
  <si>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</si>
  <si>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</si>
  <si>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</si>
  <si>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</si>
  <si>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</si>
  <si>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</si>
  <si>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</si>
  <si>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</si>
  <si>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</si>
  <si>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</si>
  <si>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</si>
  <si>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</si>
  <si>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</si>
  <si>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</si>
  <si>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</si>
  <si>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</si>
  <si>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</si>
  <si>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</si>
  <si>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</si>
  <si>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</si>
  <si>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</si>
  <si>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</si>
  <si>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</si>
  <si>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</si>
  <si>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</si>
  <si>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</si>
  <si>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</si>
  <si>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</si>
  <si>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</si>
  <si>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</si>
  <si>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</si>
  <si>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</si>
  <si>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</si>
  <si>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</si>
  <si>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</si>
  <si>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</si>
  <si>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</si>
  <si>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</si>
  <si>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</si>
  <si>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</si>
  <si>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</si>
  <si>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</si>
  <si>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</si>
  <si>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</si>
  <si>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</si>
  <si>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</si>
  <si>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</si>
  <si>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</si>
  <si>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</si>
  <si>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</si>
  <si>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</si>
  <si>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</si>
  <si>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</si>
  <si>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</si>
  <si>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</si>
  <si>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</si>
  <si>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</si>
  <si>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</si>
  <si>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</si>
  <si>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</si>
  <si>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</si>
  <si>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</si>
  <si>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</si>
  <si>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</si>
  <si>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</si>
  <si>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</si>
  <si>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</si>
  <si>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</si>
  <si>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</si>
  <si>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</si>
  <si>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</si>
  <si>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</si>
  <si>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</si>
  <si>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</si>
  <si>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</si>
  <si>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</si>
  <si>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</si>
  <si>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</si>
  <si>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</si>
  <si>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</si>
  <si>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</si>
  <si>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</si>
  <si>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</si>
  <si>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</si>
  <si>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</si>
  <si>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</si>
  <si>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６年  ６月  ３０日</t>
    <phoneticPr fontId="3"/>
  </si>
  <si>
    <t>〒105-7360　東京都港区東新橋１－９－１</t>
    <rPh sb="10" eb="13">
      <t>トウキョウト</t>
    </rPh>
    <rPh sb="13" eb="18">
      <t>ミナトクヒガシシンバシ</t>
    </rPh>
    <phoneticPr fontId="3"/>
  </si>
  <si>
    <t>株式会社　安藤・間　東京支店
執行役員支店長　　木下　真</t>
    <rPh sb="0" eb="2">
      <t>カブシキ</t>
    </rPh>
    <rPh sb="2" eb="4">
      <t>カイシャ</t>
    </rPh>
    <rPh sb="5" eb="7">
      <t>アンドウ</t>
    </rPh>
    <rPh sb="8" eb="9">
      <t>ハザマ</t>
    </rPh>
    <rPh sb="10" eb="14">
      <t>トウキョウシテン</t>
    </rPh>
    <rPh sb="15" eb="22">
      <t>シッコウヤクインシテンチョウ</t>
    </rPh>
    <rPh sb="24" eb="26">
      <t>キノシタ</t>
    </rPh>
    <rPh sb="27" eb="28">
      <t>マコト</t>
    </rPh>
    <phoneticPr fontId="3"/>
  </si>
  <si>
    <t>03-3575-6170</t>
    <phoneticPr fontId="3"/>
  </si>
  <si>
    <t>東京都港区東新橋１－９－１</t>
    <rPh sb="0" eb="3">
      <t>トウキョウト</t>
    </rPh>
    <rPh sb="3" eb="5">
      <t>ミナトク</t>
    </rPh>
    <rPh sb="5" eb="6">
      <t>ヒガシ</t>
    </rPh>
    <rPh sb="6" eb="8">
      <t>シンバシ</t>
    </rPh>
    <phoneticPr fontId="3"/>
  </si>
  <si>
    <t>株式会社　安藤・間　東京支店</t>
    <rPh sb="0" eb="2">
      <t>カブシキ</t>
    </rPh>
    <rPh sb="2" eb="4">
      <t>カイシャ</t>
    </rPh>
    <rPh sb="5" eb="7">
      <t>アンドウ</t>
    </rPh>
    <rPh sb="8" eb="9">
      <t>ハザマ</t>
    </rPh>
    <rPh sb="10" eb="14">
      <t>トウキョウシテン</t>
    </rPh>
    <phoneticPr fontId="3"/>
  </si>
  <si>
    <t>総合工事業</t>
    <rPh sb="0" eb="2">
      <t>ソウゴウ</t>
    </rPh>
    <rPh sb="2" eb="5">
      <t>コウジギョウ</t>
    </rPh>
    <phoneticPr fontId="3"/>
  </si>
  <si>
    <t>03-3575-6174</t>
    <phoneticPr fontId="3"/>
  </si>
  <si>
    <t>全社：3,375人（東京支店：399人）</t>
    <phoneticPr fontId="3"/>
  </si>
  <si>
    <t>　　　　　　　　　　　　　　　　　　　　　　　　別紙の通り</t>
    <phoneticPr fontId="3"/>
  </si>
  <si>
    <t>　　　　　　　　　　　　　　　　　　　　　別紙「建設副産物管理組織図」通り</t>
    <phoneticPr fontId="3"/>
  </si>
  <si>
    <t>年1回の集合教育で産廃管理についての指導・教育を実施している。
パトロール等で、作業所の産廃管理状態を確認し、排出抑制対策の指導を行った。</t>
    <phoneticPr fontId="3"/>
  </si>
  <si>
    <t>再利用や転用にて発生を抑制する
パトロールによる指導
余分な資材の持込管理による抑制
工程管理による廃棄物排出量の抑制
上記の廃棄物管理方法を設定し効率的に運用し排出抑制を図る。</t>
    <phoneticPr fontId="3"/>
  </si>
  <si>
    <t>年度混廃原単位目標を設定し取組んだ。作業所期初に分別目標を決め、管理し取り組んだ。</t>
    <phoneticPr fontId="3"/>
  </si>
  <si>
    <t>廃棄物保管場所の確保
作業所毎に環境行動計画を作成し管理する。
単品分別の推進と看板掲示を行い、ﾊﾟﾄﾛｰﾙで指導する。</t>
    <phoneticPr fontId="3"/>
  </si>
  <si>
    <t>建設汚泥の自ら利用計画書の推進。</t>
    <phoneticPr fontId="3"/>
  </si>
  <si>
    <t>建設汚泥やこれから増える解体工事のがれきの自ら利用促進に取組んでいく。</t>
    <phoneticPr fontId="3"/>
  </si>
  <si>
    <t>自社で熱回収や中間処理の施設を保有していない。</t>
  </si>
  <si>
    <t>自社で熱回収や中間処理の施設を保有していない。</t>
    <phoneticPr fontId="3"/>
  </si>
  <si>
    <t>これまでに自社で埋立や海洋投入処分を行ったことは無い。</t>
    <phoneticPr fontId="3"/>
  </si>
  <si>
    <t>これからも自社で埋立や海洋投入処分を行う予定は無い。</t>
    <phoneticPr fontId="3"/>
  </si>
  <si>
    <t>汚泥、がれき、木くず、金属は、ほぼ100%再資源化できている。
再資源化が難しいｶﾞﾗｽ陶磁器類は分別しても中々再資源化率が上がらない。また、廃プラスチック類の再資源化に取り組んだ。</t>
    <phoneticPr fontId="3"/>
  </si>
  <si>
    <t>再資源化率が高い汚泥、がれき、木くず、金属は今まで通りとし、再資源化率の低いガラス陶磁器類については、優良認定処理業者への委託を中心に行い、出来る限りの単品分別により再生利用業者への委託を増やし、再資源化率の向上を図る。プラスチック新法に則り、単品分別の推進を図り再資源化率を高める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</si>
</sst>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9230" y="2219325"/>
          <a:ext cx="388620" cy="64008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7895"/>
          <a:ext cx="396240" cy="64008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6240" cy="64008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7895"/>
          <a:ext cx="396240" cy="64008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6465"/>
          <a:ext cx="396240"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8" zoomScaleNormal="115" zoomScaleSheetLayoutView="100" workbookViewId="0">
      <selection activeCell="AB235" sqref="AB235"/>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445</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41</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446</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447</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448</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450</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1851</v>
      </c>
      <c r="Q49" s="754"/>
      <c r="R49" s="754"/>
      <c r="S49" s="754"/>
      <c r="T49" s="754"/>
      <c r="U49" s="755"/>
    </row>
    <row r="50" spans="3:54" ht="26.25" customHeight="1" x14ac:dyDescent="0.15">
      <c r="C50" s="726" t="s">
        <v>11</v>
      </c>
      <c r="D50" s="727"/>
      <c r="E50" s="728"/>
      <c r="F50" s="737" t="s">
        <v>449</v>
      </c>
      <c r="G50" s="738"/>
      <c r="H50" s="738"/>
      <c r="I50" s="738"/>
      <c r="J50" s="738"/>
      <c r="K50" s="738"/>
      <c r="L50" s="738"/>
      <c r="M50" s="738"/>
      <c r="N50" s="592" t="s">
        <v>172</v>
      </c>
      <c r="O50" s="595"/>
      <c r="P50" s="596"/>
      <c r="Q50" s="741" t="s">
        <v>452</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119</v>
      </c>
      <c r="G54" s="649"/>
      <c r="H54" s="649"/>
      <c r="I54" s="649"/>
      <c r="J54" s="649"/>
      <c r="K54" s="649"/>
      <c r="L54" s="38" t="s">
        <v>48</v>
      </c>
      <c r="M54" s="38"/>
      <c r="N54" s="655" t="s">
        <v>451</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6638</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t="s">
        <v>453</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454</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455</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8</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4570.2</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456</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8</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440</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457</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t="s">
        <v>458</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t="s">
        <v>459</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t="s">
        <v>460</v>
      </c>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t="s">
        <v>461</v>
      </c>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t="s">
        <v>462</v>
      </c>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t="s">
        <v>463</v>
      </c>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t="s">
        <v>464</v>
      </c>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t="s">
        <v>465</v>
      </c>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4570.2</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f>+別紙!AA15</f>
        <v>195.5</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4411.3</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t="s">
        <v>466</v>
      </c>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440</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150</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403</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t="s">
        <v>467</v>
      </c>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3" zoomScaleNormal="100" workbookViewId="0">
      <selection activeCell="F27" sqref="F27:G2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株式会社　安藤・間　東京支店</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安藤・間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200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1183.7</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200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200</v>
      </c>
      <c r="P27" s="863"/>
      <c r="Q27" s="863"/>
      <c r="R27" s="863"/>
      <c r="S27" s="59" t="s">
        <v>38</v>
      </c>
      <c r="T27" s="80"/>
      <c r="U27" s="80"/>
      <c r="X27" s="78" t="s">
        <v>39</v>
      </c>
      <c r="Y27" s="81"/>
      <c r="AG27" s="68"/>
      <c r="AH27" s="68"/>
      <c r="AI27" s="68"/>
      <c r="AJ27" s="68"/>
      <c r="AK27" s="905">
        <f>+AG18+O27</f>
        <v>200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200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1183.7</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200</v>
      </c>
      <c r="R30" s="863"/>
      <c r="S30" s="863"/>
      <c r="T30" s="863"/>
      <c r="U30" s="59" t="s">
        <v>16</v>
      </c>
      <c r="X30" s="860" t="s">
        <v>186</v>
      </c>
      <c r="Y30" s="861"/>
      <c r="Z30" s="853"/>
      <c r="AA30" s="854"/>
      <c r="AB30" s="854"/>
      <c r="AC30" s="854"/>
      <c r="AD30" s="854"/>
      <c r="AE30" s="59" t="s">
        <v>13</v>
      </c>
      <c r="AK30" s="814">
        <v>20</v>
      </c>
      <c r="AL30" s="815"/>
      <c r="AM30" s="815"/>
      <c r="AN30" s="815"/>
      <c r="AO30" s="67" t="s">
        <v>13</v>
      </c>
      <c r="AR30" s="921"/>
      <c r="AS30" s="918"/>
      <c r="AT30" s="918"/>
      <c r="AU30" s="919"/>
    </row>
    <row r="31" spans="2:48" ht="27" customHeight="1" thickTop="1" thickBot="1" x14ac:dyDescent="0.2">
      <c r="B31" s="888" t="s">
        <v>375</v>
      </c>
      <c r="C31" s="839"/>
      <c r="D31" s="839"/>
      <c r="E31" s="840"/>
      <c r="F31" s="874">
        <v>1183.7</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6"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安藤・間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9"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安藤・間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9"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安藤・間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9"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安藤・間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78.599999999999994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7</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v>
      </c>
      <c r="P27" s="863"/>
      <c r="Q27" s="863"/>
      <c r="R27" s="863"/>
      <c r="S27" s="59" t="s">
        <v>38</v>
      </c>
      <c r="T27" s="80"/>
      <c r="U27" s="80"/>
      <c r="X27" s="78" t="s">
        <v>39</v>
      </c>
      <c r="Y27" s="81"/>
      <c r="AG27" s="68"/>
      <c r="AH27" s="68"/>
      <c r="AI27" s="68"/>
      <c r="AJ27" s="68"/>
      <c r="AK27" s="905">
        <f>+AG18+O27</f>
        <v>10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7</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78.599999999999994</v>
      </c>
      <c r="G29" s="875"/>
      <c r="H29" s="234" t="s">
        <v>198</v>
      </c>
      <c r="L29" s="872"/>
      <c r="O29" s="71"/>
      <c r="P29" s="163"/>
      <c r="Q29" s="66" t="s">
        <v>183</v>
      </c>
      <c r="R29" s="839" t="s">
        <v>33</v>
      </c>
      <c r="S29" s="855"/>
      <c r="T29" s="855"/>
      <c r="U29" s="856"/>
      <c r="V29" s="63"/>
      <c r="W29" s="82"/>
      <c r="X29" s="860" t="s">
        <v>315</v>
      </c>
      <c r="Y29" s="861"/>
      <c r="Z29" s="853">
        <v>3</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15.3</v>
      </c>
      <c r="G30" s="875"/>
      <c r="H30" s="234" t="s">
        <v>198</v>
      </c>
      <c r="L30" s="872"/>
      <c r="O30" s="71"/>
      <c r="Q30" s="862">
        <f>+ROUND(Z28,1)+ROUND(Z29,1)+ROUND(Z30,1)</f>
        <v>10</v>
      </c>
      <c r="R30" s="863"/>
      <c r="S30" s="863"/>
      <c r="T30" s="863"/>
      <c r="U30" s="59" t="s">
        <v>16</v>
      </c>
      <c r="X30" s="860" t="s">
        <v>186</v>
      </c>
      <c r="Y30" s="861"/>
      <c r="Z30" s="853"/>
      <c r="AA30" s="854"/>
      <c r="AB30" s="854"/>
      <c r="AC30" s="854"/>
      <c r="AD30" s="854"/>
      <c r="AE30" s="59" t="s">
        <v>13</v>
      </c>
      <c r="AK30" s="814">
        <v>10</v>
      </c>
      <c r="AL30" s="815"/>
      <c r="AM30" s="815"/>
      <c r="AN30" s="815"/>
      <c r="AO30" s="67" t="s">
        <v>13</v>
      </c>
      <c r="AR30" s="921"/>
      <c r="AS30" s="918"/>
      <c r="AT30" s="918"/>
      <c r="AU30" s="919"/>
    </row>
    <row r="31" spans="2:48" ht="27" customHeight="1" thickTop="1" thickBot="1" x14ac:dyDescent="0.2">
      <c r="B31" s="888" t="s">
        <v>375</v>
      </c>
      <c r="C31" s="839"/>
      <c r="D31" s="839"/>
      <c r="E31" s="840"/>
      <c r="F31" s="874">
        <v>58.9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2"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安藤・間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6.7</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v>
      </c>
      <c r="P27" s="863"/>
      <c r="Q27" s="863"/>
      <c r="R27" s="863"/>
      <c r="S27" s="59" t="s">
        <v>38</v>
      </c>
      <c r="T27" s="80"/>
      <c r="U27" s="80"/>
      <c r="X27" s="78" t="s">
        <v>39</v>
      </c>
      <c r="Y27" s="81"/>
      <c r="AG27" s="68"/>
      <c r="AH27" s="68"/>
      <c r="AI27" s="68"/>
      <c r="AJ27" s="68"/>
      <c r="AK27" s="905">
        <f>+AG18+O27</f>
        <v>5</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6.7</v>
      </c>
      <c r="G29" s="875"/>
      <c r="H29" s="234" t="s">
        <v>198</v>
      </c>
      <c r="L29" s="872"/>
      <c r="O29" s="71"/>
      <c r="P29" s="163"/>
      <c r="Q29" s="66" t="s">
        <v>183</v>
      </c>
      <c r="R29" s="839" t="s">
        <v>33</v>
      </c>
      <c r="S29" s="855"/>
      <c r="T29" s="855"/>
      <c r="U29" s="856"/>
      <c r="V29" s="63"/>
      <c r="W29" s="82"/>
      <c r="X29" s="860" t="s">
        <v>315</v>
      </c>
      <c r="Y29" s="861"/>
      <c r="Z29" s="853">
        <v>1</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1.4</v>
      </c>
      <c r="G30" s="875"/>
      <c r="H30" s="234" t="s">
        <v>198</v>
      </c>
      <c r="L30" s="872"/>
      <c r="O30" s="71"/>
      <c r="Q30" s="862">
        <f>+ROUND(Z28,1)+ROUND(Z29,1)+ROUND(Z30,1)</f>
        <v>5</v>
      </c>
      <c r="R30" s="863"/>
      <c r="S30" s="863"/>
      <c r="T30" s="863"/>
      <c r="U30" s="59" t="s">
        <v>16</v>
      </c>
      <c r="X30" s="860" t="s">
        <v>186</v>
      </c>
      <c r="Y30" s="861"/>
      <c r="Z30" s="853"/>
      <c r="AA30" s="854"/>
      <c r="AB30" s="854"/>
      <c r="AC30" s="854"/>
      <c r="AD30" s="854"/>
      <c r="AE30" s="59" t="s">
        <v>13</v>
      </c>
      <c r="AK30" s="814">
        <v>5</v>
      </c>
      <c r="AL30" s="815"/>
      <c r="AM30" s="815"/>
      <c r="AN30" s="815"/>
      <c r="AO30" s="67" t="s">
        <v>13</v>
      </c>
      <c r="AR30" s="921"/>
      <c r="AS30" s="918"/>
      <c r="AT30" s="918"/>
      <c r="AU30" s="919"/>
    </row>
    <row r="31" spans="2:48" ht="27" customHeight="1" thickTop="1" thickBot="1" x14ac:dyDescent="0.2">
      <c r="B31" s="888" t="s">
        <v>375</v>
      </c>
      <c r="C31" s="839"/>
      <c r="D31" s="839"/>
      <c r="E31" s="840"/>
      <c r="F31" s="874">
        <v>5.7</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2"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安藤・間　東京支店</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30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60.1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29</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30</v>
      </c>
      <c r="P27" s="863"/>
      <c r="Q27" s="863"/>
      <c r="R27" s="863"/>
      <c r="S27" s="59" t="s">
        <v>38</v>
      </c>
      <c r="T27" s="80"/>
      <c r="U27" s="80"/>
      <c r="X27" s="78" t="s">
        <v>39</v>
      </c>
      <c r="Y27" s="81"/>
      <c r="AG27" s="68"/>
      <c r="AH27" s="68"/>
      <c r="AI27" s="68"/>
      <c r="AJ27" s="68"/>
      <c r="AK27" s="905">
        <f>+AG18+O27</f>
        <v>30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29</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60.1</v>
      </c>
      <c r="G29" s="875"/>
      <c r="H29" s="234" t="s">
        <v>198</v>
      </c>
      <c r="L29" s="872"/>
      <c r="O29" s="71"/>
      <c r="P29" s="163"/>
      <c r="Q29" s="66" t="s">
        <v>183</v>
      </c>
      <c r="R29" s="839" t="s">
        <v>33</v>
      </c>
      <c r="S29" s="855"/>
      <c r="T29" s="855"/>
      <c r="U29" s="856"/>
      <c r="V29" s="63"/>
      <c r="W29" s="82"/>
      <c r="X29" s="860" t="s">
        <v>315</v>
      </c>
      <c r="Y29" s="861"/>
      <c r="Z29" s="853">
        <v>1</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15.2</v>
      </c>
      <c r="G30" s="875"/>
      <c r="H30" s="234" t="s">
        <v>198</v>
      </c>
      <c r="L30" s="872"/>
      <c r="O30" s="71"/>
      <c r="Q30" s="862">
        <f>+ROUND(Z28,1)+ROUND(Z29,1)+ROUND(Z30,1)</f>
        <v>30</v>
      </c>
      <c r="R30" s="863"/>
      <c r="S30" s="863"/>
      <c r="T30" s="863"/>
      <c r="U30" s="59" t="s">
        <v>16</v>
      </c>
      <c r="X30" s="860" t="s">
        <v>186</v>
      </c>
      <c r="Y30" s="861"/>
      <c r="Z30" s="853"/>
      <c r="AA30" s="854"/>
      <c r="AB30" s="854"/>
      <c r="AC30" s="854"/>
      <c r="AD30" s="854"/>
      <c r="AE30" s="59" t="s">
        <v>13</v>
      </c>
      <c r="AK30" s="814">
        <v>20</v>
      </c>
      <c r="AL30" s="815"/>
      <c r="AM30" s="815"/>
      <c r="AN30" s="815"/>
      <c r="AO30" s="67" t="s">
        <v>13</v>
      </c>
      <c r="AR30" s="921"/>
      <c r="AS30" s="918"/>
      <c r="AT30" s="918"/>
      <c r="AU30" s="919"/>
    </row>
    <row r="31" spans="2:48" ht="27" customHeight="1" thickTop="1" thickBot="1" x14ac:dyDescent="0.2">
      <c r="B31" s="888" t="s">
        <v>375</v>
      </c>
      <c r="C31" s="839"/>
      <c r="D31" s="839"/>
      <c r="E31" s="840"/>
      <c r="F31" s="874">
        <v>59.5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3"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安藤・間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安藤・間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安藤・間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安藤・間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9"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安藤・間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2.2000000000000002</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v>
      </c>
      <c r="P27" s="863"/>
      <c r="Q27" s="863"/>
      <c r="R27" s="863"/>
      <c r="S27" s="59" t="s">
        <v>38</v>
      </c>
      <c r="T27" s="80"/>
      <c r="U27" s="80"/>
      <c r="X27" s="78" t="s">
        <v>39</v>
      </c>
      <c r="Y27" s="81"/>
      <c r="AG27" s="68"/>
      <c r="AH27" s="68"/>
      <c r="AI27" s="68"/>
      <c r="AJ27" s="68"/>
      <c r="AK27" s="905">
        <f>+AG18+O27</f>
        <v>5</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2.2000000000000002</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2.2000000000000002</v>
      </c>
      <c r="G30" s="875"/>
      <c r="H30" s="234" t="s">
        <v>198</v>
      </c>
      <c r="L30" s="872"/>
      <c r="O30" s="71"/>
      <c r="Q30" s="862">
        <f>+ROUND(Z28,1)+ROUND(Z29,1)+ROUND(Z30,1)</f>
        <v>5</v>
      </c>
      <c r="R30" s="863"/>
      <c r="S30" s="863"/>
      <c r="T30" s="863"/>
      <c r="U30" s="59" t="s">
        <v>16</v>
      </c>
      <c r="X30" s="860" t="s">
        <v>186</v>
      </c>
      <c r="Y30" s="861"/>
      <c r="Z30" s="853"/>
      <c r="AA30" s="854"/>
      <c r="AB30" s="854"/>
      <c r="AC30" s="854"/>
      <c r="AD30" s="854"/>
      <c r="AE30" s="59" t="s">
        <v>13</v>
      </c>
      <c r="AK30" s="814">
        <v>5</v>
      </c>
      <c r="AL30" s="815"/>
      <c r="AM30" s="815"/>
      <c r="AN30" s="815"/>
      <c r="AO30" s="67" t="s">
        <v>13</v>
      </c>
      <c r="AR30" s="921"/>
      <c r="AS30" s="918"/>
      <c r="AT30" s="918"/>
      <c r="AU30" s="919"/>
    </row>
    <row r="31" spans="2:48" ht="27" customHeight="1" thickTop="1" thickBot="1" x14ac:dyDescent="0.2">
      <c r="B31" s="888" t="s">
        <v>375</v>
      </c>
      <c r="C31" s="839"/>
      <c r="D31" s="839"/>
      <c r="E31" s="840"/>
      <c r="F31" s="874">
        <v>2.2000000000000002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安藤・間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166.5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30</v>
      </c>
      <c r="P27" s="863"/>
      <c r="Q27" s="863"/>
      <c r="R27" s="863"/>
      <c r="S27" s="59" t="s">
        <v>38</v>
      </c>
      <c r="T27" s="80"/>
      <c r="U27" s="80"/>
      <c r="X27" s="78" t="s">
        <v>39</v>
      </c>
      <c r="Y27" s="81"/>
      <c r="AG27" s="68"/>
      <c r="AH27" s="68"/>
      <c r="AI27" s="68"/>
      <c r="AJ27" s="68"/>
      <c r="AK27" s="905">
        <f>+AG18+O27</f>
        <v>30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166.5</v>
      </c>
      <c r="G29" s="875"/>
      <c r="H29" s="234" t="s">
        <v>198</v>
      </c>
      <c r="L29" s="872"/>
      <c r="O29" s="71"/>
      <c r="P29" s="163"/>
      <c r="Q29" s="66" t="s">
        <v>183</v>
      </c>
      <c r="R29" s="839" t="s">
        <v>33</v>
      </c>
      <c r="S29" s="855"/>
      <c r="T29" s="855"/>
      <c r="U29" s="856"/>
      <c r="V29" s="63"/>
      <c r="W29" s="82"/>
      <c r="X29" s="860" t="s">
        <v>315</v>
      </c>
      <c r="Y29" s="861"/>
      <c r="Z29" s="853">
        <v>15</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13.9</v>
      </c>
      <c r="G30" s="875"/>
      <c r="H30" s="234" t="s">
        <v>198</v>
      </c>
      <c r="L30" s="872"/>
      <c r="O30" s="71"/>
      <c r="Q30" s="862">
        <f>+ROUND(Z28,1)+ROUND(Z29,1)+ROUND(Z30,1)</f>
        <v>30</v>
      </c>
      <c r="R30" s="863"/>
      <c r="S30" s="863"/>
      <c r="T30" s="863"/>
      <c r="U30" s="59" t="s">
        <v>16</v>
      </c>
      <c r="X30" s="860" t="s">
        <v>186</v>
      </c>
      <c r="Y30" s="861"/>
      <c r="Z30" s="853"/>
      <c r="AA30" s="854"/>
      <c r="AB30" s="854"/>
      <c r="AC30" s="854"/>
      <c r="AD30" s="854"/>
      <c r="AE30" s="59" t="s">
        <v>13</v>
      </c>
      <c r="AK30" s="814">
        <v>20</v>
      </c>
      <c r="AL30" s="815"/>
      <c r="AM30" s="815"/>
      <c r="AN30" s="815"/>
      <c r="AO30" s="67" t="s">
        <v>13</v>
      </c>
      <c r="AR30" s="921"/>
      <c r="AS30" s="918"/>
      <c r="AT30" s="918"/>
      <c r="AU30" s="919"/>
    </row>
    <row r="31" spans="2:48" ht="27" customHeight="1" thickTop="1" thickBot="1" x14ac:dyDescent="0.2">
      <c r="B31" s="888" t="s">
        <v>375</v>
      </c>
      <c r="C31" s="839"/>
      <c r="D31" s="839"/>
      <c r="E31" s="840"/>
      <c r="F31" s="874">
        <v>82.1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安藤・間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2"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安藤・間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2957.1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98</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100</v>
      </c>
      <c r="P27" s="863"/>
      <c r="Q27" s="863"/>
      <c r="R27" s="863"/>
      <c r="S27" s="59" t="s">
        <v>38</v>
      </c>
      <c r="T27" s="80"/>
      <c r="U27" s="80"/>
      <c r="X27" s="78" t="s">
        <v>39</v>
      </c>
      <c r="Y27" s="81"/>
      <c r="AG27" s="68"/>
      <c r="AH27" s="68"/>
      <c r="AI27" s="68"/>
      <c r="AJ27" s="68"/>
      <c r="AK27" s="905">
        <f>+AG18+O27</f>
        <v>100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98</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2957.1</v>
      </c>
      <c r="G29" s="875"/>
      <c r="H29" s="234" t="s">
        <v>198</v>
      </c>
      <c r="L29" s="872"/>
      <c r="O29" s="71"/>
      <c r="P29" s="163"/>
      <c r="Q29" s="66" t="s">
        <v>183</v>
      </c>
      <c r="R29" s="839" t="s">
        <v>33</v>
      </c>
      <c r="S29" s="855"/>
      <c r="T29" s="855"/>
      <c r="U29" s="856"/>
      <c r="V29" s="63"/>
      <c r="W29" s="82"/>
      <c r="X29" s="860" t="s">
        <v>315</v>
      </c>
      <c r="Y29" s="861"/>
      <c r="Z29" s="853">
        <v>2</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113.6</v>
      </c>
      <c r="G30" s="875"/>
      <c r="H30" s="234" t="s">
        <v>198</v>
      </c>
      <c r="L30" s="872"/>
      <c r="O30" s="71"/>
      <c r="Q30" s="862">
        <f>+ROUND(Z28,1)+ROUND(Z29,1)+ROUND(Z30,1)</f>
        <v>100</v>
      </c>
      <c r="R30" s="863"/>
      <c r="S30" s="863"/>
      <c r="T30" s="863"/>
      <c r="U30" s="59" t="s">
        <v>16</v>
      </c>
      <c r="X30" s="860" t="s">
        <v>186</v>
      </c>
      <c r="Y30" s="861"/>
      <c r="Z30" s="853"/>
      <c r="AA30" s="854"/>
      <c r="AB30" s="854"/>
      <c r="AC30" s="854"/>
      <c r="AD30" s="854"/>
      <c r="AE30" s="59" t="s">
        <v>13</v>
      </c>
      <c r="AK30" s="814">
        <v>20</v>
      </c>
      <c r="AL30" s="815"/>
      <c r="AM30" s="815"/>
      <c r="AN30" s="815"/>
      <c r="AO30" s="67" t="s">
        <v>13</v>
      </c>
      <c r="AR30" s="921"/>
      <c r="AS30" s="918"/>
      <c r="AT30" s="918"/>
      <c r="AU30" s="919"/>
    </row>
    <row r="31" spans="2:48" ht="27" customHeight="1" thickTop="1" thickBot="1" x14ac:dyDescent="0.2">
      <c r="B31" s="888" t="s">
        <v>375</v>
      </c>
      <c r="C31" s="839"/>
      <c r="D31" s="839"/>
      <c r="E31" s="840"/>
      <c r="F31" s="874">
        <v>2932.7</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安藤・間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安藤・間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topLeftCell="A1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安藤・間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9" workbookViewId="0">
      <selection activeCell="AK32" sqref="AK32:AN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　安藤・間　東京支店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60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115.3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45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60</v>
      </c>
      <c r="P27" s="863"/>
      <c r="Q27" s="863"/>
      <c r="R27" s="863"/>
      <c r="S27" s="59" t="s">
        <v>38</v>
      </c>
      <c r="T27" s="80"/>
      <c r="U27" s="80"/>
      <c r="X27" s="78" t="s">
        <v>39</v>
      </c>
      <c r="Y27" s="81"/>
      <c r="AG27" s="68"/>
      <c r="AH27" s="68"/>
      <c r="AI27" s="68"/>
      <c r="AJ27" s="68"/>
      <c r="AK27" s="905">
        <f>+AG18+O27</f>
        <v>60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45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115.3</v>
      </c>
      <c r="G29" s="875"/>
      <c r="H29" s="234" t="s">
        <v>198</v>
      </c>
      <c r="L29" s="872"/>
      <c r="O29" s="71"/>
      <c r="P29" s="163"/>
      <c r="Q29" s="66" t="s">
        <v>183</v>
      </c>
      <c r="R29" s="839" t="s">
        <v>33</v>
      </c>
      <c r="S29" s="855"/>
      <c r="T29" s="855"/>
      <c r="U29" s="856"/>
      <c r="V29" s="63"/>
      <c r="W29" s="82"/>
      <c r="X29" s="860" t="s">
        <v>315</v>
      </c>
      <c r="Y29" s="861"/>
      <c r="Z29" s="853">
        <v>15</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33.9</v>
      </c>
      <c r="G30" s="875"/>
      <c r="H30" s="234" t="s">
        <v>198</v>
      </c>
      <c r="L30" s="872"/>
      <c r="O30" s="71"/>
      <c r="Q30" s="862">
        <f>+ROUND(Z28,1)+ROUND(Z29,1)+ROUND(Z30,1)</f>
        <v>60</v>
      </c>
      <c r="R30" s="863"/>
      <c r="S30" s="863"/>
      <c r="T30" s="863"/>
      <c r="U30" s="59" t="s">
        <v>16</v>
      </c>
      <c r="X30" s="860" t="s">
        <v>186</v>
      </c>
      <c r="Y30" s="861"/>
      <c r="Z30" s="853"/>
      <c r="AA30" s="854"/>
      <c r="AB30" s="854"/>
      <c r="AC30" s="854"/>
      <c r="AD30" s="854"/>
      <c r="AE30" s="59" t="s">
        <v>13</v>
      </c>
      <c r="AK30" s="814">
        <v>50</v>
      </c>
      <c r="AL30" s="815"/>
      <c r="AM30" s="815"/>
      <c r="AN30" s="815"/>
      <c r="AO30" s="67" t="s">
        <v>13</v>
      </c>
      <c r="AR30" s="921"/>
      <c r="AS30" s="918"/>
      <c r="AT30" s="918"/>
      <c r="AU30" s="919"/>
    </row>
    <row r="31" spans="2:48" ht="27" customHeight="1" thickTop="1" thickBot="1" x14ac:dyDescent="0.2">
      <c r="B31" s="888" t="s">
        <v>375</v>
      </c>
      <c r="C31" s="839"/>
      <c r="D31" s="839"/>
      <c r="E31" s="840"/>
      <c r="F31" s="874">
        <v>86.5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株式会社　安藤・間　東京支店</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1183.7</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78.599999999999994</v>
      </c>
      <c r="M9" s="507">
        <f>IF(OR(ｷ.紙くず!F24&gt;0,ｷ.紙くず!F24&lt;0),ｷ.紙くず!F24,IF(M$19&gt;0,"0",0))</f>
        <v>6.7</v>
      </c>
      <c r="N9" s="507">
        <f>IF(OR(ｸ.木くず!F24&gt;0,ｸ.木くず!F24&lt;0),ｸ.木くず!F24,IF(N$19&gt;0,"0",0))</f>
        <v>60.1</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2.2000000000000002</v>
      </c>
      <c r="T9" s="507">
        <f>IF(OR(ｾ.ｶﾞﾗｽ･ｺﾝｸﾘ･陶磁器くず!F24&gt;0,ｾ.ｶﾞﾗｽ･ｺﾝｸﾘ･陶磁器くず!F24&lt;0),ｾ.ｶﾞﾗｽ･ｺﾝｸﾘ･陶磁器くず!F24,IF(T$19&gt;0,"0",0))</f>
        <v>166.5</v>
      </c>
      <c r="U9" s="507">
        <f>IF(OR(ｿ.鉱さい!F24&gt;0,ｿ.鉱さい!F24&lt;0),ｿ.鉱さい!F24,IF(U$19&gt;0,"0",0))</f>
        <v>0</v>
      </c>
      <c r="V9" s="507">
        <f>IF(OR(ﾀ.がれき類!F24&gt;0,ﾀ.がれき類!F24&lt;0),ﾀ.がれき類!F24,IF(V$19&gt;0,"0",0))</f>
        <v>2957.1</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115.3</v>
      </c>
      <c r="AA9" s="509">
        <f>IF(SUM(G9:Z9)&gt;0,SUM(G9:Z9),IF(AA$19&gt;0,"0",0))</f>
        <v>4570.2</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1183.7</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78.599999999999994</v>
      </c>
      <c r="M14" s="513">
        <f>IF(OR(ｷ.紙くず!F29&gt;0,ｷ.紙くず!F29&lt;0),ｷ.紙くず!F29,IF(M$19&gt;0,"0",0))</f>
        <v>6.7</v>
      </c>
      <c r="N14" s="513">
        <f>IF(OR(ｸ.木くず!F29&gt;0,ｸ.木くず!F29&lt;0),ｸ.木くず!F29,IF(N$19&gt;0,"0",0))</f>
        <v>60.1</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2.2000000000000002</v>
      </c>
      <c r="T14" s="513">
        <f>IF(OR(ｾ.ｶﾞﾗｽ･ｺﾝｸﾘ･陶磁器くず!F29&gt;0,ｾ.ｶﾞﾗｽ･ｺﾝｸﾘ･陶磁器くず!F29&lt;0),ｾ.ｶﾞﾗｽ･ｺﾝｸﾘ･陶磁器くず!F29,IF(T$19&gt;0,"0",0))</f>
        <v>166.5</v>
      </c>
      <c r="U14" s="513">
        <f>IF(OR(ｿ.鉱さい!F29&gt;0,ｿ.鉱さい!F29&lt;0),ｿ.鉱さい!F29,IF(U$19&gt;0,"0",0))</f>
        <v>0</v>
      </c>
      <c r="V14" s="513">
        <f>IF(OR(ﾀ.がれき類!F29&gt;0,ﾀ.がれき類!F29&lt;0),ﾀ.がれき類!F29,IF(V$19&gt;0,"0",0))</f>
        <v>2957.1</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115.3</v>
      </c>
      <c r="AA14" s="515">
        <f t="shared" si="0"/>
        <v>4570.2</v>
      </c>
    </row>
    <row r="15" spans="2:27" ht="24" customHeight="1" x14ac:dyDescent="0.15">
      <c r="B15" s="188" t="s">
        <v>228</v>
      </c>
      <c r="C15" s="945" t="s">
        <v>299</v>
      </c>
      <c r="D15" s="945"/>
      <c r="E15" s="945"/>
      <c r="F15" s="946"/>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15.3</v>
      </c>
      <c r="M15" s="513">
        <f>IF(OR(ｷ.紙くず!F30&gt;0,ｷ.紙くず!F30&lt;0),ｷ.紙くず!F30,IF(M$19&gt;0,"0",0))</f>
        <v>1.4</v>
      </c>
      <c r="N15" s="513">
        <f>IF(OR(ｸ.木くず!F30&gt;0,ｸ.木くず!F30&lt;0),ｸ.木くず!F30,IF(N$19&gt;0,"0",0))</f>
        <v>15.2</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2.2000000000000002</v>
      </c>
      <c r="T15" s="513">
        <f>IF(OR(ｾ.ｶﾞﾗｽ･ｺﾝｸﾘ･陶磁器くず!F30&gt;0,ｾ.ｶﾞﾗｽ･ｺﾝｸﾘ･陶磁器くず!F30&lt;0),ｾ.ｶﾞﾗｽ･ｺﾝｸﾘ･陶磁器くず!F30,IF(T$19&gt;0,"0",0))</f>
        <v>13.9</v>
      </c>
      <c r="U15" s="513">
        <f>IF(OR(ｿ.鉱さい!F30&gt;0,ｿ.鉱さい!F30&lt;0),ｿ.鉱さい!F30,IF(U$19&gt;0,"0",0))</f>
        <v>0</v>
      </c>
      <c r="V15" s="513">
        <f>IF(OR(ﾀ.がれき類!F30&gt;0,ﾀ.がれき類!F30&lt;0),ﾀ.がれき類!F30,IF(V$19&gt;0,"0",0))</f>
        <v>113.6</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33.9</v>
      </c>
      <c r="AA15" s="515">
        <f t="shared" si="0"/>
        <v>195.5</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1183.7</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58.9</v>
      </c>
      <c r="M16" s="513">
        <f>IF(OR(ｷ.紙くず!F31&gt;0,ｷ.紙くず!F31&lt;0),ｷ.紙くず!F31,IF(M$19&gt;0,"0",0))</f>
        <v>5.7</v>
      </c>
      <c r="N16" s="513">
        <f>IF(OR(ｸ.木くず!F31&gt;0,ｸ.木くず!F31&lt;0),ｸ.木くず!F31,IF(N$19&gt;0,"0",0))</f>
        <v>59.5</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2.2000000000000002</v>
      </c>
      <c r="T16" s="513">
        <f>IF(OR(ｾ.ｶﾞﾗｽ･ｺﾝｸﾘ･陶磁器くず!F31&gt;0,ｾ.ｶﾞﾗｽ･ｺﾝｸﾘ･陶磁器くず!F31&lt;0),ｾ.ｶﾞﾗｽ･ｺﾝｸﾘ･陶磁器くず!F31,IF(T$19&gt;0,"0",0))</f>
        <v>82.1</v>
      </c>
      <c r="U16" s="513">
        <f>IF(OR(ｿ.鉱さい!F31&gt;0,ｿ.鉱さい!F31&lt;0),ｿ.鉱さい!F31,IF(U$19&gt;0,"0",0))</f>
        <v>0</v>
      </c>
      <c r="V16" s="513">
        <f>IF(OR(ﾀ.がれき類!F31&gt;0,ﾀ.がれき類!F31&lt;0),ﾀ.がれき類!F31,IF(V$19&gt;0,"0",0))</f>
        <v>2932.7</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86.5</v>
      </c>
      <c r="AA16" s="515">
        <f t="shared" si="0"/>
        <v>4411.3</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200</v>
      </c>
      <c r="I19" s="519">
        <f t="shared" si="1"/>
        <v>0</v>
      </c>
      <c r="J19" s="519">
        <f t="shared" si="1"/>
        <v>0</v>
      </c>
      <c r="K19" s="519">
        <f t="shared" si="1"/>
        <v>0</v>
      </c>
      <c r="L19" s="519">
        <f t="shared" si="1"/>
        <v>10</v>
      </c>
      <c r="M19" s="519">
        <f t="shared" si="1"/>
        <v>5</v>
      </c>
      <c r="N19" s="519">
        <f t="shared" si="1"/>
        <v>30</v>
      </c>
      <c r="O19" s="519">
        <f t="shared" si="1"/>
        <v>0</v>
      </c>
      <c r="P19" s="519">
        <f t="shared" si="1"/>
        <v>0</v>
      </c>
      <c r="Q19" s="519">
        <f t="shared" si="1"/>
        <v>0</v>
      </c>
      <c r="R19" s="519">
        <f t="shared" si="1"/>
        <v>0</v>
      </c>
      <c r="S19" s="519">
        <f t="shared" si="1"/>
        <v>5</v>
      </c>
      <c r="T19" s="519">
        <f t="shared" si="1"/>
        <v>30</v>
      </c>
      <c r="U19" s="519">
        <f t="shared" si="1"/>
        <v>0</v>
      </c>
      <c r="V19" s="519">
        <f t="shared" si="1"/>
        <v>100</v>
      </c>
      <c r="W19" s="519">
        <f t="shared" si="1"/>
        <v>0</v>
      </c>
      <c r="X19" s="519">
        <f t="shared" si="1"/>
        <v>0</v>
      </c>
      <c r="Y19" s="519">
        <f t="shared" si="1"/>
        <v>0</v>
      </c>
      <c r="Z19" s="520">
        <f t="shared" si="1"/>
        <v>60</v>
      </c>
      <c r="AA19" s="521">
        <f t="shared" ref="AA19:AA25" si="2">SUM(G19:Z19)</f>
        <v>440</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200</v>
      </c>
      <c r="I37" s="554">
        <f t="shared" si="8"/>
        <v>0</v>
      </c>
      <c r="J37" s="554">
        <f t="shared" si="8"/>
        <v>0</v>
      </c>
      <c r="K37" s="554">
        <f t="shared" si="8"/>
        <v>0</v>
      </c>
      <c r="L37" s="554">
        <f t="shared" si="8"/>
        <v>10</v>
      </c>
      <c r="M37" s="554">
        <f t="shared" si="8"/>
        <v>5</v>
      </c>
      <c r="N37" s="554">
        <f t="shared" si="8"/>
        <v>30</v>
      </c>
      <c r="O37" s="554">
        <f t="shared" si="8"/>
        <v>0</v>
      </c>
      <c r="P37" s="554">
        <f t="shared" si="8"/>
        <v>0</v>
      </c>
      <c r="Q37" s="554">
        <f t="shared" si="8"/>
        <v>0</v>
      </c>
      <c r="R37" s="554">
        <f t="shared" si="8"/>
        <v>0</v>
      </c>
      <c r="S37" s="554">
        <f t="shared" si="8"/>
        <v>5</v>
      </c>
      <c r="T37" s="554">
        <f t="shared" si="8"/>
        <v>30</v>
      </c>
      <c r="U37" s="554">
        <f t="shared" si="8"/>
        <v>0</v>
      </c>
      <c r="V37" s="554">
        <f t="shared" si="8"/>
        <v>100</v>
      </c>
      <c r="W37" s="554">
        <f t="shared" si="8"/>
        <v>0</v>
      </c>
      <c r="X37" s="554">
        <f t="shared" si="8"/>
        <v>0</v>
      </c>
      <c r="Y37" s="554">
        <f t="shared" si="8"/>
        <v>0</v>
      </c>
      <c r="Z37" s="555">
        <f t="shared" si="8"/>
        <v>60</v>
      </c>
      <c r="AA37" s="556">
        <f t="shared" si="4"/>
        <v>440</v>
      </c>
    </row>
    <row r="38" spans="2:27" ht="24" customHeight="1" x14ac:dyDescent="0.15">
      <c r="B38" s="186"/>
      <c r="C38" s="939"/>
      <c r="D38" s="247"/>
      <c r="E38" s="245" t="s">
        <v>319</v>
      </c>
      <c r="F38" s="585"/>
      <c r="G38" s="545">
        <f t="shared" ref="G38:Z38" si="9">SUM(G39:G41)</f>
        <v>0</v>
      </c>
      <c r="H38" s="545">
        <f t="shared" si="9"/>
        <v>200</v>
      </c>
      <c r="I38" s="545">
        <f t="shared" si="9"/>
        <v>0</v>
      </c>
      <c r="J38" s="545">
        <f t="shared" si="9"/>
        <v>0</v>
      </c>
      <c r="K38" s="545">
        <f t="shared" si="9"/>
        <v>0</v>
      </c>
      <c r="L38" s="545">
        <f t="shared" si="9"/>
        <v>10</v>
      </c>
      <c r="M38" s="545">
        <f t="shared" si="9"/>
        <v>5</v>
      </c>
      <c r="N38" s="545">
        <f t="shared" si="9"/>
        <v>30</v>
      </c>
      <c r="O38" s="545">
        <f t="shared" si="9"/>
        <v>0</v>
      </c>
      <c r="P38" s="545">
        <f t="shared" si="9"/>
        <v>0</v>
      </c>
      <c r="Q38" s="545">
        <f t="shared" si="9"/>
        <v>0</v>
      </c>
      <c r="R38" s="545">
        <f t="shared" si="9"/>
        <v>0</v>
      </c>
      <c r="S38" s="545">
        <f t="shared" si="9"/>
        <v>5</v>
      </c>
      <c r="T38" s="545">
        <f t="shared" si="9"/>
        <v>30</v>
      </c>
      <c r="U38" s="545">
        <f t="shared" si="9"/>
        <v>0</v>
      </c>
      <c r="V38" s="545">
        <f t="shared" si="9"/>
        <v>100</v>
      </c>
      <c r="W38" s="545">
        <f t="shared" si="9"/>
        <v>0</v>
      </c>
      <c r="X38" s="545">
        <f t="shared" si="9"/>
        <v>0</v>
      </c>
      <c r="Y38" s="545">
        <f t="shared" si="9"/>
        <v>0</v>
      </c>
      <c r="Z38" s="546">
        <f t="shared" si="9"/>
        <v>60</v>
      </c>
      <c r="AA38" s="547">
        <f t="shared" si="4"/>
        <v>440</v>
      </c>
    </row>
    <row r="39" spans="2:27" ht="24" customHeight="1" x14ac:dyDescent="0.15">
      <c r="B39" s="186"/>
      <c r="C39" s="939"/>
      <c r="D39" s="248"/>
      <c r="E39" s="243"/>
      <c r="F39" s="241" t="s">
        <v>233</v>
      </c>
      <c r="G39" s="548">
        <f>+ｱ.燃え殻!$Z$28</f>
        <v>0</v>
      </c>
      <c r="H39" s="548">
        <f>+ｲ.汚泥!$Z$28</f>
        <v>200</v>
      </c>
      <c r="I39" s="548">
        <f>+ｳ.廃油!$Z$28</f>
        <v>0</v>
      </c>
      <c r="J39" s="548">
        <f>+ｴ.廃酸!$Z$28</f>
        <v>0</v>
      </c>
      <c r="K39" s="548">
        <f>+ｵ.廃ｱﾙｶﾘ!$Z$28</f>
        <v>0</v>
      </c>
      <c r="L39" s="548">
        <f>+ｶ.廃ﾌﾟﾗ類!$Z$28</f>
        <v>7</v>
      </c>
      <c r="M39" s="548">
        <f>+ｷ.紙くず!$Z$28</f>
        <v>4</v>
      </c>
      <c r="N39" s="548">
        <f>+ｸ.木くず!$Z$28</f>
        <v>29</v>
      </c>
      <c r="O39" s="548">
        <f>+ｹ.繊維くず!$Z$28</f>
        <v>0</v>
      </c>
      <c r="P39" s="548">
        <f>+ｺ.動植物性残さ!$Z$28</f>
        <v>0</v>
      </c>
      <c r="Q39" s="548">
        <f>+ｻ.動物系固形不要物!$Z$28</f>
        <v>0</v>
      </c>
      <c r="R39" s="548">
        <f>+ｼ.ｺﾞﾑくず!$Z$28</f>
        <v>0</v>
      </c>
      <c r="S39" s="548">
        <f>+ｽ.金属くず!$Z$28</f>
        <v>5</v>
      </c>
      <c r="T39" s="548">
        <f>+ｾ.ｶﾞﾗｽ･ｺﾝｸﾘ･陶磁器くず!$Z$28</f>
        <v>15</v>
      </c>
      <c r="U39" s="548">
        <f>+ｿ.鉱さい!$Z$28</f>
        <v>0</v>
      </c>
      <c r="V39" s="548">
        <f>+ﾀ.がれき類!$Z$28</f>
        <v>98</v>
      </c>
      <c r="W39" s="548">
        <f>+ﾁ.動物のふん尿!$Z$28</f>
        <v>0</v>
      </c>
      <c r="X39" s="548">
        <f>+ﾂ.動物の死体!$Z$28</f>
        <v>0</v>
      </c>
      <c r="Y39" s="548">
        <f>+ﾃ.ばいじん!$Z$28</f>
        <v>0</v>
      </c>
      <c r="Z39" s="549">
        <f>+ﾄ.混合廃棄物その他!$Z$28</f>
        <v>45</v>
      </c>
      <c r="AA39" s="550">
        <f t="shared" si="4"/>
        <v>403</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3</v>
      </c>
      <c r="M40" s="548">
        <f>+ｷ.紙くず!$Z$29</f>
        <v>1</v>
      </c>
      <c r="N40" s="548">
        <f>+ｸ.木くず!$Z$29</f>
        <v>1</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15</v>
      </c>
      <c r="U40" s="548">
        <f>+ｿ.鉱さい!$Z$29</f>
        <v>0</v>
      </c>
      <c r="V40" s="548">
        <f>+ﾀ.がれき類!$Z$29</f>
        <v>2</v>
      </c>
      <c r="W40" s="548">
        <f>+ﾁ.動物のふん尿!$Z$29</f>
        <v>0</v>
      </c>
      <c r="X40" s="548">
        <f>+ﾂ.動物の死体!$Z$29</f>
        <v>0</v>
      </c>
      <c r="Y40" s="548">
        <f>+ﾃ.ばいじん!$Z$29</f>
        <v>0</v>
      </c>
      <c r="Z40" s="549">
        <f>+ﾄ.混合廃棄物その他!$Z$29</f>
        <v>15</v>
      </c>
      <c r="AA40" s="550">
        <f t="shared" si="4"/>
        <v>37</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200</v>
      </c>
      <c r="I43" s="557">
        <f>+ｳ.廃油!$AK$27</f>
        <v>0</v>
      </c>
      <c r="J43" s="557">
        <f>+ｴ.廃酸!$AK$27</f>
        <v>0</v>
      </c>
      <c r="K43" s="557">
        <f>+ｵ.廃ｱﾙｶﾘ!$AK$27</f>
        <v>0</v>
      </c>
      <c r="L43" s="557">
        <f>+ｶ.廃ﾌﾟﾗ類!$AK$27</f>
        <v>10</v>
      </c>
      <c r="M43" s="557">
        <f>+ｷ.紙くず!$AK$27</f>
        <v>5</v>
      </c>
      <c r="N43" s="557">
        <f>+ｸ.木くず!$AK$27</f>
        <v>30</v>
      </c>
      <c r="O43" s="557">
        <f>+ｹ.繊維くず!$AK$27</f>
        <v>0</v>
      </c>
      <c r="P43" s="557">
        <f>+ｺ.動植物性残さ!$AK$27</f>
        <v>0</v>
      </c>
      <c r="Q43" s="557">
        <f>+ｻ.動物系固形不要物!$AK$27</f>
        <v>0</v>
      </c>
      <c r="R43" s="557">
        <f>+ｼ.ｺﾞﾑくず!$AK$27</f>
        <v>0</v>
      </c>
      <c r="S43" s="557">
        <f>+ｽ.金属くず!$AK$27</f>
        <v>5</v>
      </c>
      <c r="T43" s="557">
        <f>+ｾ.ｶﾞﾗｽ･ｺﾝｸﾘ･陶磁器くず!$AK$27</f>
        <v>30</v>
      </c>
      <c r="U43" s="557">
        <f>+ｿ.鉱さい!$AK$27</f>
        <v>0</v>
      </c>
      <c r="V43" s="557">
        <f>+ﾀ.がれき類!$AK$27</f>
        <v>100</v>
      </c>
      <c r="W43" s="557">
        <f>+ﾁ.動物のふん尿!$AK$27</f>
        <v>0</v>
      </c>
      <c r="X43" s="557">
        <f>+ﾂ.動物の死体!$AK$27</f>
        <v>0</v>
      </c>
      <c r="Y43" s="557">
        <f>+ﾃ.ばいじん!$AK$27</f>
        <v>0</v>
      </c>
      <c r="Z43" s="558">
        <f>+ﾄ.混合廃棄物その他!$AK$27</f>
        <v>60</v>
      </c>
      <c r="AA43" s="559">
        <f t="shared" si="4"/>
        <v>440</v>
      </c>
    </row>
    <row r="44" spans="2:27" ht="24" customHeight="1" x14ac:dyDescent="0.15">
      <c r="B44" s="186"/>
      <c r="C44" s="193"/>
      <c r="D44" s="191" t="s">
        <v>188</v>
      </c>
      <c r="E44" s="941" t="s">
        <v>236</v>
      </c>
      <c r="F44" s="942"/>
      <c r="G44" s="560">
        <f>+ｱ.燃え殻!$AK$30</f>
        <v>0</v>
      </c>
      <c r="H44" s="560">
        <f>+ｲ.汚泥!$AK$30</f>
        <v>20</v>
      </c>
      <c r="I44" s="560">
        <f>+ｳ.廃油!$AK$30</f>
        <v>0</v>
      </c>
      <c r="J44" s="560">
        <f>+ｴ.廃酸!$AK$30</f>
        <v>0</v>
      </c>
      <c r="K44" s="560">
        <f>+ｵ.廃ｱﾙｶﾘ!$AK$30</f>
        <v>0</v>
      </c>
      <c r="L44" s="560">
        <f>+ｶ.廃ﾌﾟﾗ類!$AK$30</f>
        <v>10</v>
      </c>
      <c r="M44" s="560">
        <f>+ｷ.紙くず!$AK$30</f>
        <v>5</v>
      </c>
      <c r="N44" s="560">
        <f>+ｸ.木くず!$AK$30</f>
        <v>20</v>
      </c>
      <c r="O44" s="560">
        <f>+ｹ.繊維くず!$AK$30</f>
        <v>0</v>
      </c>
      <c r="P44" s="560">
        <f>+ｺ.動植物性残さ!$AK$30</f>
        <v>0</v>
      </c>
      <c r="Q44" s="560">
        <f>+ｻ.動物系固形不要物!$AK$30</f>
        <v>0</v>
      </c>
      <c r="R44" s="560">
        <f>+ｼ.ｺﾞﾑくず!$AK$30</f>
        <v>0</v>
      </c>
      <c r="S44" s="560">
        <f>+ｽ.金属くず!$AK$30</f>
        <v>5</v>
      </c>
      <c r="T44" s="560">
        <f>+ｾ.ｶﾞﾗｽ･ｺﾝｸﾘ･陶磁器くず!$AK$30</f>
        <v>20</v>
      </c>
      <c r="U44" s="560">
        <f>+ｿ.鉱さい!$AK$30</f>
        <v>0</v>
      </c>
      <c r="V44" s="560">
        <f>+ﾀ.がれき類!$AK$30</f>
        <v>20</v>
      </c>
      <c r="W44" s="560">
        <f>+ﾁ.動物のふん尿!$AK$30</f>
        <v>0</v>
      </c>
      <c r="X44" s="560">
        <f>+ﾂ.動物の死体!$AK$30</f>
        <v>0</v>
      </c>
      <c r="Y44" s="560">
        <f>+ﾃ.ばいじん!$AK$30</f>
        <v>0</v>
      </c>
      <c r="Z44" s="561">
        <f>+ﾄ.混合廃棄物その他!$AK$30</f>
        <v>50</v>
      </c>
      <c r="AA44" s="562">
        <f t="shared" si="4"/>
        <v>150</v>
      </c>
    </row>
    <row r="45" spans="2:27" ht="24" customHeight="1" x14ac:dyDescent="0.15">
      <c r="B45" s="186"/>
      <c r="C45" s="193"/>
      <c r="D45" s="584" t="s">
        <v>190</v>
      </c>
      <c r="E45" s="968" t="s">
        <v>237</v>
      </c>
      <c r="F45" s="969"/>
      <c r="G45" s="563">
        <f>+ｱ.燃え殻!$AR$24</f>
        <v>0</v>
      </c>
      <c r="H45" s="563">
        <f>+ｲ.汚泥!$AR$24</f>
        <v>200</v>
      </c>
      <c r="I45" s="563">
        <f>+ｳ.廃油!$AR$24</f>
        <v>0</v>
      </c>
      <c r="J45" s="563">
        <f>+ｴ.廃酸!$AR$24</f>
        <v>0</v>
      </c>
      <c r="K45" s="563">
        <f>+ｵ.廃ｱﾙｶﾘ!$AR$24</f>
        <v>0</v>
      </c>
      <c r="L45" s="563">
        <f>+ｶ.廃ﾌﾟﾗ類!$AR$24</f>
        <v>7</v>
      </c>
      <c r="M45" s="563">
        <f>+ｷ.紙くず!$AR$24</f>
        <v>4</v>
      </c>
      <c r="N45" s="563">
        <f>+ｸ.木くず!$AR$24</f>
        <v>29</v>
      </c>
      <c r="O45" s="563">
        <f>+ｹ.繊維くず!$AR$24</f>
        <v>0</v>
      </c>
      <c r="P45" s="563">
        <f>+ｺ.動植物性残さ!$AR$24</f>
        <v>0</v>
      </c>
      <c r="Q45" s="563">
        <f>+ｻ.動物系固形不要物!$AR$24</f>
        <v>0</v>
      </c>
      <c r="R45" s="563">
        <f>+ｼ.ｺﾞﾑくず!$AR$24</f>
        <v>0</v>
      </c>
      <c r="S45" s="563">
        <f>+ｽ.金属くず!$AR$24</f>
        <v>5</v>
      </c>
      <c r="T45" s="563">
        <f>+ｾ.ｶﾞﾗｽ･ｺﾝｸﾘ･陶磁器くず!$AR$24</f>
        <v>15</v>
      </c>
      <c r="U45" s="563">
        <f>+ｿ.鉱さい!$AR$24</f>
        <v>0</v>
      </c>
      <c r="V45" s="563">
        <f>+ﾀ.がれき類!$AR$24</f>
        <v>98</v>
      </c>
      <c r="W45" s="563">
        <f>+ﾁ.動物のふん尿!$AR$24</f>
        <v>0</v>
      </c>
      <c r="X45" s="563">
        <f>+ﾂ.動物の死体!$AR$24</f>
        <v>0</v>
      </c>
      <c r="Y45" s="563">
        <f>+ﾃ.ばいじん!$AR$24</f>
        <v>0</v>
      </c>
      <c r="Z45" s="564">
        <f>+ﾄ.混合廃棄物その他!$AR$24</f>
        <v>45</v>
      </c>
      <c r="AA45" s="565">
        <f t="shared" si="4"/>
        <v>403</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1383.7</v>
      </c>
      <c r="I55" s="634">
        <f t="shared" si="10"/>
        <v>0</v>
      </c>
      <c r="J55" s="634">
        <f t="shared" si="10"/>
        <v>0</v>
      </c>
      <c r="K55" s="634">
        <f t="shared" si="10"/>
        <v>0</v>
      </c>
      <c r="L55" s="634">
        <f t="shared" si="10"/>
        <v>88.6</v>
      </c>
      <c r="M55" s="634">
        <f t="shared" si="10"/>
        <v>11.7</v>
      </c>
      <c r="N55" s="634">
        <f t="shared" si="10"/>
        <v>90.1</v>
      </c>
      <c r="O55" s="634">
        <f t="shared" si="10"/>
        <v>0</v>
      </c>
      <c r="P55" s="634">
        <f t="shared" si="10"/>
        <v>0</v>
      </c>
      <c r="Q55" s="634">
        <f t="shared" si="10"/>
        <v>0</v>
      </c>
      <c r="R55" s="634">
        <f t="shared" si="10"/>
        <v>0</v>
      </c>
      <c r="S55" s="634">
        <f t="shared" si="10"/>
        <v>7.2</v>
      </c>
      <c r="T55" s="634">
        <f t="shared" si="10"/>
        <v>196.5</v>
      </c>
      <c r="U55" s="634">
        <f t="shared" si="10"/>
        <v>0</v>
      </c>
      <c r="V55" s="634">
        <f t="shared" si="10"/>
        <v>3057.1</v>
      </c>
      <c r="W55" s="634">
        <f t="shared" si="10"/>
        <v>0</v>
      </c>
      <c r="X55" s="634">
        <f t="shared" si="10"/>
        <v>0</v>
      </c>
      <c r="Y55" s="634">
        <f t="shared" si="10"/>
        <v>0</v>
      </c>
      <c r="Z55" s="634">
        <f t="shared" si="10"/>
        <v>175.3</v>
      </c>
      <c r="AA55" s="633">
        <f>+AA9+AA19+AA20</f>
        <v>5010.2</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9"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６年  ６月  ３０日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〒105-7360　東京都港区東新橋１－９－１</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株式会社　安藤・間　東京支店
執行役員支店長　　木下　真</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03-3575-6170</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株式会社　安藤・間　東京支店</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1851</v>
      </c>
      <c r="Q25" s="989"/>
      <c r="R25" s="989"/>
      <c r="S25" s="989"/>
      <c r="T25" s="989"/>
      <c r="U25" s="990"/>
    </row>
    <row r="26" spans="1:22" ht="26.25" customHeight="1" x14ac:dyDescent="0.15">
      <c r="C26" s="1002" t="s">
        <v>11</v>
      </c>
      <c r="D26" s="1003"/>
      <c r="E26" s="1004"/>
      <c r="F26" s="1021" t="str">
        <f>+表紙!F50</f>
        <v>東京都港区東新橋１－９－１</v>
      </c>
      <c r="G26" s="1022"/>
      <c r="H26" s="1022"/>
      <c r="I26" s="1022"/>
      <c r="J26" s="1022"/>
      <c r="K26" s="1022"/>
      <c r="L26" s="1022"/>
      <c r="M26" s="1022"/>
      <c r="N26" s="454" t="s">
        <v>172</v>
      </c>
      <c r="O26" s="383"/>
      <c r="P26" s="383"/>
      <c r="Q26" s="1016" t="str">
        <f>IF(+表紙!Q50="","",+表紙!Q50)</f>
        <v>03-3575-6174</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総合工事業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f>IF(+表紙!N56="","",+表紙!N56)</f>
        <v>6638</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t="str">
        <f>IF(+表紙!F61="","",+表紙!F61)</f>
        <v>全社：3,375人（東京支店：399人）</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8</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4570.2</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年1回の集合教育で産廃管理についての指導・教育を実施している。
パトロール等で、作業所の産廃管理状態を確認し、排出抑制対策の指導を行った。</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8</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440</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再利用や転用にて発生を抑制する
パトロールによる指導
余分な資材の持込管理による抑制
工程管理による廃棄物排出量の抑制
上記の廃棄物管理方法を設定し効率的に運用し排出抑制を図る。</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年度混廃原単位目標を設定し取組んだ。作業所期初に分別目標を決め、管理し取り組んだ。</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廃棄物保管場所の確保
作業所毎に環境行動計画を作成し管理する。
単品分別の推進と看板掲示を行い、ﾊﾟﾄﾛｰﾙで指導する。</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建設汚泥の自ら利用計画書の推進。</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建設汚泥やこれから増える解体工事のがれきの自ら利用促進に取組んでいく。</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自社で熱回収や中間処理の施設を保有していない。</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自社で熱回収や中間処理の施設を保有していない。</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これまでに自社で埋立や海洋投入処分を行ったことは無い。</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これからも自社で埋立や海洋投入処分を行う予定は無い。</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4570.2</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f>+表紙!K209</f>
        <v>195.5</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4411.3</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汚泥、がれき、木くず、金属は、ほぼ100%再資源化できている。
再資源化が難しいｶﾞﾗｽ陶磁器類は分別しても中々再資源化率が上がらない。また、廃プラスチック類の再資源化に取り組んだ。</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440</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150</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403</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再資源化率が高い汚泥、がれき、木くず、金属は今まで通りとし、再資源化率の低いガラス陶磁器類については、優良認定処理業者への委託を中心に行い、出来る限りの単品分別により再生利用業者への委託を増やし、再資源化率の向上を図る。プラスチック新法に則り、単品分別の推進を図り再資源化率を高める　</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2024-07-01T02:29:21Z</dcterms:created>
  <dcterms:modified xsi:type="dcterms:W3CDTF">2024-09-05T04:37:21Z</dcterms:modified>
</cp:coreProperties>
</file>