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1550" yWindow="0" windowWidth="13230" windowHeight="122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36" i="94"/>
  <c r="AA28" i="94"/>
  <c r="AA44" i="94"/>
  <c r="K226" i="95" s="1"/>
  <c r="K202" i="98" s="1"/>
  <c r="H32" i="94"/>
  <c r="H31" i="94" s="1"/>
  <c r="H26" i="94" s="1"/>
  <c r="H38" i="94"/>
  <c r="H37" i="94" s="1"/>
  <c r="O38" i="94"/>
  <c r="O37" i="94" s="1"/>
  <c r="O19" i="94" s="1"/>
  <c r="O10" i="94" s="1"/>
  <c r="AK27" i="82"/>
  <c r="X32" i="94"/>
  <c r="X31" i="94" s="1"/>
  <c r="X26" i="94" s="1"/>
  <c r="X27" i="94" s="1"/>
  <c r="X18" i="82"/>
  <c r="O16" i="83"/>
  <c r="Y50" i="94" s="1"/>
  <c r="X21" i="83"/>
  <c r="AK27" i="83"/>
  <c r="H27" i="94"/>
  <c r="X21" i="78"/>
  <c r="O16" i="79"/>
  <c r="R50" i="94" s="1"/>
  <c r="X21" i="89"/>
  <c r="F12" i="83"/>
  <c r="O18"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13" i="94"/>
  <c r="O15" i="94"/>
  <c r="O17" i="94"/>
  <c r="O16" i="94"/>
  <c r="O11" i="94"/>
  <c r="O14" i="94"/>
  <c r="O9" i="94"/>
  <c r="O55" i="94"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<sst xmlns="http://schemas.openxmlformats.org/spreadsheetml/2006/main" count="3166" uniqueCount="455">
  <si>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</si>
  <si>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</si>
  <si>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</si>
  <si>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</si>
  <si>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</si>
  <si>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</si>
  <si>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</si>
  <si>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</si>
  <si>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</si>
  <si>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</si>
  <si>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</si>
  <si>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</si>
  <si>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</si>
  <si>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</si>
  <si>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</si>
  <si>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</si>
  <si>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</si>
  <si>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</si>
  <si>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</si>
  <si>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</si>
  <si>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</si>
  <si>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</si>
  <si>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</si>
  <si>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</si>
  <si>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</si>
  <si>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</si>
  <si>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</si>
  <si>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</si>
  <si>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</si>
  <si>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</si>
  <si>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</si>
  <si>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</si>
  <si>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</si>
  <si>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</si>
  <si>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</si>
  <si>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</si>
  <si>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</si>
  <si>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</si>
  <si>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</si>
  <si>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</si>
  <si>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</si>
  <si>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</si>
  <si>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</si>
  <si>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</si>
  <si>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</si>
  <si>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</si>
  <si>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</si>
  <si>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</si>
  <si>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</si>
  <si>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</si>
  <si>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</si>
  <si>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</si>
  <si>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</si>
  <si>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</si>
  <si>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</si>
  <si>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</si>
  <si>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</si>
  <si>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</si>
  <si>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</si>
  <si>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</si>
  <si>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</si>
  <si>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</si>
  <si>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</si>
  <si>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</si>
  <si>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</si>
  <si>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</si>
  <si>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</si>
  <si>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</si>
  <si>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</si>
  <si>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</si>
  <si>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</si>
  <si>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</si>
  <si>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</si>
  <si>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</si>
  <si>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</si>
  <si>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</si>
  <si>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</si>
  <si>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</si>
  <si>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</si>
  <si>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</si>
  <si>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</si>
  <si>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</si>
  <si>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</si>
  <si>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</si>
  <si>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</si>
  <si>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</si>
  <si>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</si>
  <si>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</si>
  <si>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</si>
  <si>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</si>
  <si>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</si>
  <si>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</si>
  <si>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</si>
  <si>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</si>
  <si>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</si>
  <si>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</si>
  <si>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</si>
  <si>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</si>
  <si>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</si>
  <si>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</si>
  <si>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</si>
  <si>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</si>
  <si>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</si>
  <si>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</si>
  <si>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</si>
  <si>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</si>
  <si>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</si>
  <si>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</si>
  <si>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</si>
  <si>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</si>
  <si>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</si>
  <si>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</si>
  <si>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</si>
  <si>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</si>
  <si>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</si>
  <si>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</si>
  <si>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</si>
  <si>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</si>
  <si>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</si>
  <si>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</si>
  <si>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</si>
  <si>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</si>
  <si>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</si>
  <si>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</si>
  <si>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</si>
  <si>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</si>
  <si>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</si>
  <si>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</si>
  <si>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</si>
  <si>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</si>
  <si>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</si>
  <si>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</si>
  <si>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</si>
  <si>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</si>
  <si>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</si>
  <si>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</si>
  <si>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</si>
  <si>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</si>
  <si>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</si>
  <si>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</si>
  <si>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</si>
  <si>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</si>
  <si>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</si>
  <si>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</si>
  <si>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</si>
  <si>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</si>
  <si>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</si>
  <si>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</si>
  <si>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</si>
  <si>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</si>
  <si>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</si>
  <si>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</si>
  <si>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</si>
  <si>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</si>
  <si>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</si>
  <si>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</si>
  <si>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</si>
  <si>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</si>
  <si>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</si>
  <si>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</si>
  <si>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</si>
  <si>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</si>
  <si>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</si>
  <si>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</si>
  <si>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</si>
  <si>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</si>
  <si>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</si>
  <si>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</si>
  <si>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</si>
  <si>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</si>
  <si>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</si>
  <si>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</si>
  <si>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</si>
  <si>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</si>
  <si>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</si>
  <si>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</si>
  <si>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</si>
  <si>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</si>
  <si>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</si>
  <si>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</si>
  <si>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</si>
  <si>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</si>
  <si>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</si>
  <si>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</si>
  <si>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</si>
  <si>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</si>
  <si>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</si>
  <si>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</si>
  <si>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</si>
  <si>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</si>
  <si>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</si>
  <si>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</si>
  <si>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</si>
  <si>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</si>
  <si>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</si>
  <si>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</si>
  <si>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</si>
  <si>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</si>
  <si>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</si>
  <si>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</si>
  <si>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</si>
  <si>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</si>
  <si>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</si>
  <si>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</si>
  <si>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</si>
  <si>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</si>
  <si>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</si>
  <si>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</si>
  <si>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</si>
  <si>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</si>
  <si>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</si>
  <si>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</si>
  <si>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</si>
  <si>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</si>
  <si>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</si>
  <si>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</si>
  <si>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</si>
  <si>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</si>
  <si>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</si>
  <si>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</si>
  <si>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</si>
  <si>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</si>
  <si>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</si>
  <si>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</si>
  <si>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</si>
  <si>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</si>
  <si>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</si>
  <si>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</si>
  <si>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</si>
  <si>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</si>
  <si>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</si>
  <si>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</si>
  <si>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</si>
  <si>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</si>
  <si>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</si>
  <si>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</si>
  <si>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</si>
  <si>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</si>
  <si>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</si>
  <si>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</si>
  <si>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</si>
  <si>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</si>
  <si>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</si>
  <si>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</si>
  <si>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</si>
  <si>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</si>
  <si>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</si>
  <si>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</si>
  <si>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</si>
  <si>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</si>
  <si>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</si>
  <si>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</si>
  <si>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</si>
  <si>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</si>
  <si>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</si>
  <si>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</si>
  <si>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</si>
  <si>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</si>
  <si>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</si>
  <si>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</si>
  <si>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</si>
  <si>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</si>
  <si>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</si>
  <si>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</si>
  <si>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</si>
  <si>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</si>
  <si>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</si>
  <si>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</si>
  <si>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</si>
  <si>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</si>
  <si>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</si>
  <si>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</si>
  <si>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</si>
  <si>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</si>
  <si>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</si>
  <si>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</si>
  <si>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</si>
  <si>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</si>
  <si>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</si>
  <si>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</si>
  <si>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</si>
  <si>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</si>
  <si>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</si>
  <si>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</si>
  <si>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</si>
  <si>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</si>
  <si>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</si>
  <si>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</si>
  <si>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</si>
  <si>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</si>
  <si>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</si>
  <si>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</si>
  <si>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</si>
  <si>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</si>
  <si>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</si>
  <si>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</si>
  <si>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</si>
  <si>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</si>
  <si>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</si>
  <si>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</si>
  <si>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</si>
  <si>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</si>
  <si>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</si>
  <si>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</si>
  <si>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</si>
  <si>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</si>
  <si>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</si>
  <si>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</si>
  <si>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</si>
  <si>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</si>
  <si>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</si>
  <si>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</si>
  <si>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</si>
  <si>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</si>
  <si>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</si>
  <si>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</si>
  <si>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</si>
  <si>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</si>
  <si>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</si>
  <si>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</si>
  <si>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</si>
  <si>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</si>
  <si>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</si>
  <si>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</si>
  <si>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</si>
  <si>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</si>
  <si>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</si>
  <si>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</si>
  <si>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</si>
  <si>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</si>
  <si>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</si>
  <si>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</si>
  <si>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</si>
  <si>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</si>
  <si>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</si>
  <si>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</si>
  <si>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</si>
  <si>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</si>
  <si>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</si>
  <si>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</si>
  <si>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</si>
  <si>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</si>
  <si>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</si>
  <si>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</si>
  <si>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</si>
  <si>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</si>
  <si>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</si>
  <si>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</si>
  <si>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</si>
  <si>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</si>
  <si>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</si>
  <si>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</si>
  <si>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</si>
  <si>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</si>
  <si>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</si>
  <si>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</si>
  <si>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</si>
  <si>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</si>
  <si>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</si>
  <si>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</si>
  <si>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</si>
  <si>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</si>
  <si>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</si>
  <si>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</si>
  <si>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</si>
  <si>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</si>
  <si>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</si>
  <si>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</si>
  <si>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</si>
  <si>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</si>
  <si>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</si>
  <si>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</si>
  <si>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</si>
  <si>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</si>
  <si>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</si>
  <si>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</si>
  <si>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</si>
  <si>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</si>
  <si>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</si>
  <si>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</si>
  <si>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</si>
  <si>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</si>
  <si>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</si>
  <si>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</si>
  <si>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</si>
  <si>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</si>
  <si>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</si>
  <si>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</si>
  <si>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</si>
  <si>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</si>
  <si>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</si>
  <si>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</si>
  <si>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</si>
  <si>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</si>
  <si>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</si>
  <si>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</si>
  <si>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</si>
  <si>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</si>
  <si>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</si>
  <si>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</si>
  <si>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</si>
  <si>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</si>
  <si>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</si>
  <si>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</si>
  <si>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</si>
  <si>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</si>
  <si>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</si>
  <si>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</si>
  <si>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</si>
  <si>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</si>
  <si>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</si>
  <si>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</si>
  <si>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</si>
  <si>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</si>
  <si>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</si>
  <si>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</si>
  <si>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</si>
  <si>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</si>
  <si>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</si>
  <si>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</si>
  <si>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</si>
  <si>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</si>
  <si>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</si>
  <si>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</si>
  <si>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</si>
  <si>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</si>
  <si>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</si>
  <si>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</si>
  <si>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</si>
  <si>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</si>
  <si>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</si>
  <si>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</si>
  <si>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</si>
  <si>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</si>
  <si>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</si>
  <si>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</si>
  <si>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</si>
  <si>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</si>
  <si>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</si>
  <si>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</si>
  <si>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</si>
  <si>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</si>
  <si>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</si>
  <si>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</si>
  <si>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</si>
  <si>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 月 19 日</t>
    <phoneticPr fontId="3"/>
  </si>
  <si>
    <t>神奈川県綾瀬市吉岡1639-5</t>
    <phoneticPr fontId="3"/>
  </si>
  <si>
    <t>代表取締役社長　塚原吉隆</t>
    <phoneticPr fontId="3"/>
  </si>
  <si>
    <t>横浜市管轄内（株）高田商店各現場</t>
    <phoneticPr fontId="3"/>
  </si>
  <si>
    <t>0467-70-3204</t>
    <phoneticPr fontId="3"/>
  </si>
  <si>
    <t>横浜市長</t>
    <phoneticPr fontId="3"/>
  </si>
  <si>
    <t>Ｄ－建設業</t>
    <phoneticPr fontId="3"/>
  </si>
  <si>
    <t>中分類</t>
    <phoneticPr fontId="3"/>
  </si>
  <si>
    <t>・がれき類―中間処理業者―破砕
・廃プラスチック類―中間処理業者（圧縮・選別）―破砕・再資源化
・木くず―中間処理業者―破砕
・ガラスくず、コンクリートくず及び陶磁器くず中間処理業者―破砕
・混合廃棄物―中間処理業者（選別）―破砕　・繊維くず-破砕　・紙くず-破砕又は再資源化</t>
    <rPh sb="13" eb="15">
      <t>ハサイ</t>
    </rPh>
    <rPh sb="40" eb="42">
      <t>ハサイ</t>
    </rPh>
    <rPh sb="60" eb="62">
      <t>ハサイ</t>
    </rPh>
    <rPh sb="92" eb="94">
      <t>ハサイ</t>
    </rPh>
    <rPh sb="113" eb="115">
      <t>ハサイ</t>
    </rPh>
    <rPh sb="117" eb="119">
      <t>センイ</t>
    </rPh>
    <rPh sb="122" eb="124">
      <t>ハサイ</t>
    </rPh>
    <rPh sb="126" eb="127">
      <t>カミ</t>
    </rPh>
    <rPh sb="130" eb="132">
      <t>ハサイ</t>
    </rPh>
    <rPh sb="132" eb="133">
      <t>マタ</t>
    </rPh>
    <rPh sb="134" eb="138">
      <t>サイシゲンカ</t>
    </rPh>
    <phoneticPr fontId="3"/>
  </si>
  <si>
    <t>代表取締役-産業廃棄物管理責任者-各部門（各現場責任者）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</si>
</sst>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1852</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451</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19</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454</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5589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5351</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5589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5543.7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5351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443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横浜市管轄内（株）高田商店各現場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AE29" sqref="AE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v>
      </c>
      <c r="P27" s="718"/>
      <c r="Q27" s="718"/>
      <c r="R27" s="718"/>
      <c r="S27" s="49" t="s">
        <v>38</v>
      </c>
      <c r="T27" s="70"/>
      <c r="U27" s="70"/>
      <c r="X27" s="68" t="s">
        <v>39</v>
      </c>
      <c r="Y27" s="71"/>
      <c r="AG27" s="58"/>
      <c r="AH27" s="58"/>
      <c r="AI27" s="58"/>
      <c r="AJ27" s="58"/>
      <c r="AK27" s="668">
        <f>+AG18+O27</f>
        <v>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11.5</v>
      </c>
      <c r="G29" s="674"/>
      <c r="H29" s="214" t="s">
        <v>198</v>
      </c>
      <c r="L29" s="682"/>
      <c r="O29" s="61"/>
      <c r="P29" s="148"/>
      <c r="Q29" s="56" t="s">
        <v>183</v>
      </c>
      <c r="R29" s="679" t="s">
        <v>33</v>
      </c>
      <c r="S29" s="721"/>
      <c r="T29" s="721"/>
      <c r="U29" s="722"/>
      <c r="V29" s="53"/>
      <c r="W29" s="72"/>
      <c r="X29" s="726" t="s">
        <v>315</v>
      </c>
      <c r="Y29" s="727"/>
      <c r="Z29" s="670">
        <v>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8"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v>
      </c>
      <c r="P27" s="718"/>
      <c r="Q27" s="718"/>
      <c r="R27" s="718"/>
      <c r="S27" s="49" t="s">
        <v>38</v>
      </c>
      <c r="T27" s="70"/>
      <c r="U27" s="70"/>
      <c r="X27" s="68" t="s">
        <v>39</v>
      </c>
      <c r="Y27" s="71"/>
      <c r="AG27" s="58"/>
      <c r="AH27" s="58"/>
      <c r="AI27" s="58"/>
      <c r="AJ27" s="58"/>
      <c r="AK27" s="668">
        <f>+AG18+O27</f>
        <v>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345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345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345</v>
      </c>
      <c r="P27" s="718"/>
      <c r="Q27" s="718"/>
      <c r="R27" s="718"/>
      <c r="S27" s="49" t="s">
        <v>38</v>
      </c>
      <c r="T27" s="70"/>
      <c r="U27" s="70"/>
      <c r="X27" s="68" t="s">
        <v>39</v>
      </c>
      <c r="Y27" s="71"/>
      <c r="AG27" s="58"/>
      <c r="AH27" s="58"/>
      <c r="AI27" s="58"/>
      <c r="AJ27" s="58"/>
      <c r="AK27" s="668">
        <f>+AG18+O27</f>
        <v>345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345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345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383.8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1"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v>
      </c>
      <c r="P27" s="718"/>
      <c r="Q27" s="718"/>
      <c r="R27" s="718"/>
      <c r="S27" s="49" t="s">
        <v>38</v>
      </c>
      <c r="T27" s="70"/>
      <c r="U27" s="70"/>
      <c r="X27" s="68" t="s">
        <v>39</v>
      </c>
      <c r="Y27" s="71"/>
      <c r="AG27" s="58"/>
      <c r="AH27" s="58"/>
      <c r="AI27" s="58"/>
      <c r="AJ27" s="58"/>
      <c r="AK27" s="668">
        <f>+AG18+O27</f>
        <v>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68.2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59</v>
      </c>
      <c r="P27" s="718"/>
      <c r="Q27" s="718"/>
      <c r="R27" s="718"/>
      <c r="S27" s="49" t="s">
        <v>38</v>
      </c>
      <c r="T27" s="70"/>
      <c r="U27" s="70"/>
      <c r="X27" s="68" t="s">
        <v>39</v>
      </c>
      <c r="Y27" s="71"/>
      <c r="AG27" s="58"/>
      <c r="AH27" s="58"/>
      <c r="AI27" s="58"/>
      <c r="AJ27" s="58"/>
      <c r="AK27" s="668">
        <f>+AG18+O27</f>
        <v>59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68.2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68.2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AE29" sqref="AE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4900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5077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4900</v>
      </c>
      <c r="P27" s="718"/>
      <c r="Q27" s="718"/>
      <c r="R27" s="718"/>
      <c r="S27" s="49" t="s">
        <v>38</v>
      </c>
      <c r="T27" s="70"/>
      <c r="U27" s="70"/>
      <c r="X27" s="68" t="s">
        <v>39</v>
      </c>
      <c r="Y27" s="71"/>
      <c r="AG27" s="58"/>
      <c r="AH27" s="58"/>
      <c r="AI27" s="58"/>
      <c r="AJ27" s="58"/>
      <c r="AK27" s="668">
        <f>+AG18+O27</f>
        <v>4900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5077</v>
      </c>
      <c r="G29" s="674"/>
      <c r="H29" s="214" t="s">
        <v>198</v>
      </c>
      <c r="L29" s="682"/>
      <c r="O29" s="61"/>
      <c r="P29" s="148"/>
      <c r="Q29" s="56" t="s">
        <v>183</v>
      </c>
      <c r="R29" s="679" t="s">
        <v>33</v>
      </c>
      <c r="S29" s="721"/>
      <c r="T29" s="721"/>
      <c r="U29" s="722"/>
      <c r="V29" s="53"/>
      <c r="W29" s="72"/>
      <c r="X29" s="726" t="s">
        <v>315</v>
      </c>
      <c r="Y29" s="727"/>
      <c r="Z29" s="670">
        <v>4900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4900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5077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5"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横浜市管轄内（株）高田商店各現場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33.799999999999997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28</v>
      </c>
      <c r="P27" s="718"/>
      <c r="Q27" s="718"/>
      <c r="R27" s="718"/>
      <c r="S27" s="49" t="s">
        <v>38</v>
      </c>
      <c r="T27" s="70"/>
      <c r="U27" s="70"/>
      <c r="X27" s="68" t="s">
        <v>39</v>
      </c>
      <c r="Y27" s="71"/>
      <c r="AG27" s="58"/>
      <c r="AH27" s="58"/>
      <c r="AI27" s="58"/>
      <c r="AJ27" s="58"/>
      <c r="AK27" s="668">
        <f>+AG18+O27</f>
        <v>28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33.799999999999997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28</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E14"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横浜市管轄内（株）高田商店各現場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11.5</v>
      </c>
      <c r="M9" s="377">
        <f>IF(OR(ｷ.紙くず!F24&gt;0,ｷ.紙くず!F24&lt;0),ｷ.紙くず!F24,IF(M$19&gt;0,"0",0))</f>
        <v>11.6</v>
      </c>
      <c r="N9" s="377">
        <f>IF(OR(ｸ.木くず!F24&gt;0,ｸ.木くず!F24&lt;0),ｸ.木くず!F24,IF(N$19&gt;0,"0",0))</f>
        <v>383.8</v>
      </c>
      <c r="O9" s="377">
        <f>IF(OR(ｹ.繊維くず!F24&gt;0,ｹ.繊維くず!F24&lt;0),ｹ.繊維くず!F24,IF(O$19&gt;0,"0",0))</f>
        <v>3.1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68.2</v>
      </c>
      <c r="U9" s="377">
        <f>IF(OR(ｿ.鉱さい!F24&gt;0,ｿ.鉱さい!F24&lt;0),ｿ.鉱さい!F24,IF(U$19&gt;0,"0",0))</f>
        <v>0</v>
      </c>
      <c r="V9" s="377">
        <f>IF(OR(ﾀ.がれき類!F24&gt;0,ﾀ.がれき類!F24&lt;0),ﾀ.がれき類!F24,IF(V$19&gt;0,"0",0))</f>
        <v>5077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33.799999999999997</v>
      </c>
      <c r="AA9" s="379">
        <f>IF(SUM(G9:Z9)&gt;0,SUM(G9:Z9),IF(AA$19&gt;0,"0",0))</f>
        <v>5589</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11.5</v>
      </c>
      <c r="M14" s="383">
        <f>IF(OR(ｷ.紙くず!F29&gt;0,ｷ.紙くず!F29&lt;0),ｷ.紙くず!F29,IF(M$19&gt;0,"0",0))</f>
        <v>11.6</v>
      </c>
      <c r="N14" s="383">
        <f>IF(OR(ｸ.木くず!F29&gt;0,ｸ.木くず!F29&lt;0),ｸ.木くず!F29,IF(N$19&gt;0,"0",0))</f>
        <v>383.8</v>
      </c>
      <c r="O14" s="383">
        <f>IF(OR(ｹ.繊維くず!F29&gt;0,ｹ.繊維くず!F29&lt;0),ｹ.繊維くず!F29,IF(O$19&gt;0,"0",0))</f>
        <v>3.1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68.2</v>
      </c>
      <c r="U14" s="383">
        <f>IF(OR(ｿ.鉱さい!F29&gt;0,ｿ.鉱さい!F29&lt;0),ｿ.鉱さい!F29,IF(U$19&gt;0,"0",0))</f>
        <v>0</v>
      </c>
      <c r="V14" s="383">
        <f>IF(OR(ﾀ.がれき類!F29&gt;0,ﾀ.がれき類!F29&lt;0),ﾀ.がれき類!F29,IF(V$19&gt;0,"0",0))</f>
        <v>5077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33.799999999999997</v>
      </c>
      <c r="AA14" s="385">
        <f t="shared" si="0"/>
        <v>5589</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11.6</v>
      </c>
      <c r="N16" s="383">
        <f>IF(OR(ｸ.木くず!F31&gt;0,ｸ.木くず!F31&lt;0),ｸ.木くず!F31,IF(N$19&gt;0,"0",0))</f>
        <v>383.8</v>
      </c>
      <c r="O16" s="383">
        <f>IF(OR(ｹ.繊維くず!F31&gt;0,ｹ.繊維くず!F31&lt;0),ｹ.繊維くず!F31,IF(O$19&gt;0,"0",0))</f>
        <v>3.1</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68.2</v>
      </c>
      <c r="U16" s="383">
        <f>IF(OR(ｿ.鉱さい!F31&gt;0,ｿ.鉱さい!F31&lt;0),ｿ.鉱さい!F31,IF(U$19&gt;0,"0",0))</f>
        <v>0</v>
      </c>
      <c r="V16" s="383">
        <f>IF(OR(ﾀ.がれき類!F31&gt;0,ﾀ.がれき類!F31&lt;0),ﾀ.がれき類!F31,IF(V$19&gt;0,"0",0))</f>
        <v>5077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5543.7</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8</v>
      </c>
      <c r="M19" s="389">
        <f t="shared" si="1"/>
        <v>9</v>
      </c>
      <c r="N19" s="389">
        <f t="shared" si="1"/>
        <v>345</v>
      </c>
      <c r="O19" s="389">
        <f t="shared" si="1"/>
        <v>2</v>
      </c>
      <c r="P19" s="389">
        <f t="shared" si="1"/>
        <v>0</v>
      </c>
      <c r="Q19" s="389">
        <f t="shared" si="1"/>
        <v>0</v>
      </c>
      <c r="R19" s="389">
        <f t="shared" si="1"/>
        <v>0</v>
      </c>
      <c r="S19" s="389">
        <f t="shared" si="1"/>
        <v>0</v>
      </c>
      <c r="T19" s="389">
        <f t="shared" si="1"/>
        <v>59</v>
      </c>
      <c r="U19" s="389">
        <f t="shared" si="1"/>
        <v>0</v>
      </c>
      <c r="V19" s="389">
        <f t="shared" si="1"/>
        <v>4900</v>
      </c>
      <c r="W19" s="389">
        <f t="shared" si="1"/>
        <v>0</v>
      </c>
      <c r="X19" s="389">
        <f t="shared" si="1"/>
        <v>0</v>
      </c>
      <c r="Y19" s="389">
        <f t="shared" si="1"/>
        <v>0</v>
      </c>
      <c r="Z19" s="390">
        <f t="shared" si="1"/>
        <v>28</v>
      </c>
      <c r="AA19" s="391">
        <f t="shared" ref="AA19:AA25" si="2">SUM(G19:Z19)</f>
        <v>5351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8</v>
      </c>
      <c r="M37" s="424">
        <f t="shared" si="8"/>
        <v>9</v>
      </c>
      <c r="N37" s="424">
        <f t="shared" si="8"/>
        <v>345</v>
      </c>
      <c r="O37" s="424">
        <f t="shared" si="8"/>
        <v>2</v>
      </c>
      <c r="P37" s="424">
        <f t="shared" si="8"/>
        <v>0</v>
      </c>
      <c r="Q37" s="424">
        <f t="shared" si="8"/>
        <v>0</v>
      </c>
      <c r="R37" s="424">
        <f t="shared" si="8"/>
        <v>0</v>
      </c>
      <c r="S37" s="424">
        <f t="shared" si="8"/>
        <v>0</v>
      </c>
      <c r="T37" s="424">
        <f t="shared" si="8"/>
        <v>59</v>
      </c>
      <c r="U37" s="424">
        <f t="shared" si="8"/>
        <v>0</v>
      </c>
      <c r="V37" s="424">
        <f t="shared" si="8"/>
        <v>4900</v>
      </c>
      <c r="W37" s="424">
        <f t="shared" si="8"/>
        <v>0</v>
      </c>
      <c r="X37" s="424">
        <f t="shared" si="8"/>
        <v>0</v>
      </c>
      <c r="Y37" s="424">
        <f t="shared" si="8"/>
        <v>0</v>
      </c>
      <c r="Z37" s="425">
        <f t="shared" si="8"/>
        <v>28</v>
      </c>
      <c r="AA37" s="426">
        <f t="shared" si="4"/>
        <v>5351</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8</v>
      </c>
      <c r="M38" s="415">
        <f t="shared" si="9"/>
        <v>9</v>
      </c>
      <c r="N38" s="415">
        <f t="shared" si="9"/>
        <v>345</v>
      </c>
      <c r="O38" s="415">
        <f t="shared" si="9"/>
        <v>2</v>
      </c>
      <c r="P38" s="415">
        <f t="shared" si="9"/>
        <v>0</v>
      </c>
      <c r="Q38" s="415">
        <f t="shared" si="9"/>
        <v>0</v>
      </c>
      <c r="R38" s="415">
        <f t="shared" si="9"/>
        <v>0</v>
      </c>
      <c r="S38" s="415">
        <f t="shared" si="9"/>
        <v>0</v>
      </c>
      <c r="T38" s="415">
        <f t="shared" si="9"/>
        <v>59</v>
      </c>
      <c r="U38" s="415">
        <f t="shared" si="9"/>
        <v>0</v>
      </c>
      <c r="V38" s="415">
        <f t="shared" si="9"/>
        <v>4900</v>
      </c>
      <c r="W38" s="415">
        <f t="shared" si="9"/>
        <v>0</v>
      </c>
      <c r="X38" s="415">
        <f t="shared" si="9"/>
        <v>0</v>
      </c>
      <c r="Y38" s="415">
        <f t="shared" si="9"/>
        <v>0</v>
      </c>
      <c r="Z38" s="416">
        <f t="shared" si="9"/>
        <v>28</v>
      </c>
      <c r="AA38" s="417">
        <f t="shared" si="4"/>
        <v>5351</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9</v>
      </c>
      <c r="N39" s="418">
        <f>+ｸ.木くず!$Z$28</f>
        <v>345</v>
      </c>
      <c r="O39" s="418">
        <f>+ｹ.繊維くず!$Z$28</f>
        <v>2</v>
      </c>
      <c r="P39" s="418">
        <f>+ｺ.動植物性残さ!$Z$28</f>
        <v>0</v>
      </c>
      <c r="Q39" s="418">
        <f>+ｻ.動物系固形不要物!$Z$28</f>
        <v>0</v>
      </c>
      <c r="R39" s="418">
        <f>+ｼ.ｺﾞﾑくず!$Z$28</f>
        <v>0</v>
      </c>
      <c r="S39" s="418">
        <f>+ｽ.金属くず!$Z$28</f>
        <v>0</v>
      </c>
      <c r="T39" s="418">
        <f>+ｾ.ｶﾞﾗｽ･ｺﾝｸﾘ･陶磁器くず!$Z$28</f>
        <v>59</v>
      </c>
      <c r="U39" s="418">
        <f>+ｿ.鉱さい!$Z$28</f>
        <v>0</v>
      </c>
      <c r="V39" s="418">
        <f>+ﾀ.がれき類!$Z$28</f>
        <v>0</v>
      </c>
      <c r="W39" s="418">
        <f>+ﾁ.動物のふん尿!$Z$28</f>
        <v>0</v>
      </c>
      <c r="X39" s="418">
        <f>+ﾂ.動物の死体!$Z$28</f>
        <v>0</v>
      </c>
      <c r="Y39" s="418">
        <f>+ﾃ.ばいじん!$Z$28</f>
        <v>0</v>
      </c>
      <c r="Z39" s="419">
        <f>+ﾄ.混合廃棄物その他!$Z$28</f>
        <v>28</v>
      </c>
      <c r="AA39" s="420">
        <f t="shared" si="4"/>
        <v>443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8</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4900</v>
      </c>
      <c r="W40" s="418">
        <f>+ﾁ.動物のふん尿!$Z$29</f>
        <v>0</v>
      </c>
      <c r="X40" s="418">
        <f>+ﾂ.動物の死体!$Z$29</f>
        <v>0</v>
      </c>
      <c r="Y40" s="418">
        <f>+ﾃ.ばいじん!$Z$29</f>
        <v>0</v>
      </c>
      <c r="Z40" s="419">
        <f>+ﾄ.混合廃棄物その他!$Z$29</f>
        <v>0</v>
      </c>
      <c r="AA40" s="420">
        <f t="shared" si="4"/>
        <v>4908</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8</v>
      </c>
      <c r="M43" s="427">
        <f>+ｷ.紙くず!$AK$27</f>
        <v>9</v>
      </c>
      <c r="N43" s="427">
        <f>+ｸ.木くず!$AK$27</f>
        <v>345</v>
      </c>
      <c r="O43" s="427">
        <f>+ｹ.繊維くず!$AK$27</f>
        <v>2</v>
      </c>
      <c r="P43" s="427">
        <f>+ｺ.動植物性残さ!$AK$27</f>
        <v>0</v>
      </c>
      <c r="Q43" s="427">
        <f>+ｻ.動物系固形不要物!$AK$27</f>
        <v>0</v>
      </c>
      <c r="R43" s="427">
        <f>+ｼ.ｺﾞﾑくず!$AK$27</f>
        <v>0</v>
      </c>
      <c r="S43" s="427">
        <f>+ｽ.金属くず!$AK$27</f>
        <v>0</v>
      </c>
      <c r="T43" s="427">
        <f>+ｾ.ｶﾞﾗｽ･ｺﾝｸﾘ･陶磁器くず!$AK$27</f>
        <v>59</v>
      </c>
      <c r="U43" s="427">
        <f>+ｿ.鉱さい!$AK$27</f>
        <v>0</v>
      </c>
      <c r="V43" s="427">
        <f>+ﾀ.がれき類!$AK$27</f>
        <v>4900</v>
      </c>
      <c r="W43" s="427">
        <f>+ﾁ.動物のふん尿!$AK$27</f>
        <v>0</v>
      </c>
      <c r="X43" s="427">
        <f>+ﾂ.動物の死体!$AK$27</f>
        <v>0</v>
      </c>
      <c r="Y43" s="427">
        <f>+ﾃ.ばいじん!$AK$27</f>
        <v>0</v>
      </c>
      <c r="Z43" s="428">
        <f>+ﾄ.混合廃棄物その他!$AK$27</f>
        <v>28</v>
      </c>
      <c r="AA43" s="429">
        <f t="shared" si="4"/>
        <v>5351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9</v>
      </c>
      <c r="N45" s="433">
        <f>+ｸ.木くず!$AR$24</f>
        <v>345</v>
      </c>
      <c r="O45" s="433">
        <f>+ｹ.繊維くず!$AR$24</f>
        <v>2</v>
      </c>
      <c r="P45" s="433">
        <f>+ｺ.動植物性残さ!$AR$24</f>
        <v>0</v>
      </c>
      <c r="Q45" s="433">
        <f>+ｻ.動物系固形不要物!$AR$24</f>
        <v>0</v>
      </c>
      <c r="R45" s="433">
        <f>+ｼ.ｺﾞﾑくず!$AR$24</f>
        <v>0</v>
      </c>
      <c r="S45" s="433">
        <f>+ｽ.金属くず!$AR$24</f>
        <v>0</v>
      </c>
      <c r="T45" s="433">
        <f>+ｾ.ｶﾞﾗｽ･ｺﾝｸﾘ･陶磁器くず!$AR$24</f>
        <v>59</v>
      </c>
      <c r="U45" s="433">
        <f>+ｿ.鉱さい!$AR$24</f>
        <v>0</v>
      </c>
      <c r="V45" s="433">
        <f>+ﾀ.がれき類!$AR$24</f>
        <v>0</v>
      </c>
      <c r="W45" s="433">
        <f>+ﾁ.動物のふん尿!$AR$24</f>
        <v>0</v>
      </c>
      <c r="X45" s="433">
        <f>+ﾂ.動物の死体!$AR$24</f>
        <v>0</v>
      </c>
      <c r="Y45" s="433">
        <f>+ﾃ.ばいじん!$AR$24</f>
        <v>0</v>
      </c>
      <c r="Z45" s="434">
        <f>+ﾄ.混合廃棄物その他!$AR$24</f>
        <v>28</v>
      </c>
      <c r="AA45" s="435">
        <f t="shared" si="4"/>
        <v>443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19.5</v>
      </c>
      <c r="M55" s="480">
        <f t="shared" si="10"/>
        <v>20.6</v>
      </c>
      <c r="N55" s="480">
        <f t="shared" si="10"/>
        <v>728.8</v>
      </c>
      <c r="O55" s="480">
        <f t="shared" si="10"/>
        <v>5.0999999999999996</v>
      </c>
      <c r="P55" s="480">
        <f t="shared" si="10"/>
        <v>0</v>
      </c>
      <c r="Q55" s="480">
        <f t="shared" si="10"/>
        <v>0</v>
      </c>
      <c r="R55" s="480">
        <f t="shared" si="10"/>
        <v>0</v>
      </c>
      <c r="S55" s="480">
        <f t="shared" si="10"/>
        <v>0</v>
      </c>
      <c r="T55" s="480">
        <f t="shared" si="10"/>
        <v>127.2</v>
      </c>
      <c r="U55" s="480">
        <f t="shared" si="10"/>
        <v>0</v>
      </c>
      <c r="V55" s="480">
        <f t="shared" si="10"/>
        <v>9977</v>
      </c>
      <c r="W55" s="480">
        <f t="shared" si="10"/>
        <v>0</v>
      </c>
      <c r="X55" s="480">
        <f t="shared" si="10"/>
        <v>0</v>
      </c>
      <c r="Y55" s="480">
        <f t="shared" si="10"/>
        <v>0</v>
      </c>
      <c r="Z55" s="480">
        <f t="shared" si="10"/>
        <v>61.8</v>
      </c>
      <c r="AA55" s="481">
        <f>+AA9+AA19+AA20</f>
        <v>10940</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 月 19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神奈川県綾瀬市吉岡1639-5</v>
      </c>
      <c r="M16" s="884"/>
      <c r="N16" s="884"/>
      <c r="O16" s="884"/>
      <c r="P16" s="884"/>
      <c r="Q16" s="884"/>
      <c r="R16" s="884"/>
      <c r="S16" s="884"/>
      <c r="T16" s="884"/>
      <c r="U16" s="282"/>
    </row>
    <row r="17" spans="1:21" ht="26.25" customHeight="1" x14ac:dyDescent="0.15">
      <c r="C17" s="86"/>
      <c r="I17" s="25"/>
      <c r="J17" s="25" t="s">
        <v>7</v>
      </c>
      <c r="K17" s="25"/>
      <c r="L17" s="884" t="str">
        <f>+表紙!L41</f>
        <v>代表取締役社長　塚原吉隆</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0467-70-3204</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横浜市管轄内（株）高田商店各現場</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1852</v>
      </c>
      <c r="Q25" s="891"/>
      <c r="R25" s="891"/>
      <c r="S25" s="891"/>
      <c r="T25" s="891"/>
      <c r="U25" s="892"/>
    </row>
    <row r="26" spans="1:21" ht="26.25" customHeight="1" x14ac:dyDescent="0.15">
      <c r="C26" s="538" t="s">
        <v>11</v>
      </c>
      <c r="D26" s="539"/>
      <c r="E26" s="540"/>
      <c r="F26" s="906" t="str">
        <f>+表紙!F50</f>
        <v>横浜市管轄内（株）高田商店各現場</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中分類</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19</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5589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5351</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5589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5543.7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5351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443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2024-06-21T02:31:22Z</dcterms:created>
  <dcterms:modified xsi:type="dcterms:W3CDTF">2024-06-21T02:31:23Z</dcterms:modified>
</cp:coreProperties>
</file>