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<sst xmlns="http://schemas.openxmlformats.org/spreadsheetml/2006/main" count="3180" uniqueCount="467">
  <si>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</si>
  <si>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</si>
  <si>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</si>
  <si>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</si>
  <si>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</si>
  <si>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</si>
  <si>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</si>
  <si>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</si>
  <si>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</si>
  <si>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</si>
  <si>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</si>
  <si>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</si>
  <si>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</si>
  <si>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</si>
  <si>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</si>
  <si>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</si>
  <si>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</si>
  <si>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</si>
  <si>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</si>
  <si>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</si>
  <si>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</si>
  <si>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</si>
  <si>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</si>
  <si>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</si>
  <si>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</si>
  <si>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</si>
  <si>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</si>
  <si>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</si>
  <si>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</si>
  <si>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</si>
  <si>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</si>
  <si>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</si>
  <si>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</si>
  <si>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</si>
  <si>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</si>
  <si>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</si>
  <si>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</si>
  <si>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</si>
  <si>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</si>
  <si>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</si>
  <si>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</si>
  <si>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</si>
  <si>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</si>
  <si>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</si>
  <si>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</si>
  <si>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</si>
  <si>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</si>
  <si>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</si>
  <si>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</si>
  <si>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</si>
  <si>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</si>
  <si>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</si>
  <si>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</si>
  <si>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</si>
  <si>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</si>
  <si>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</si>
  <si>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</si>
  <si>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</si>
  <si>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</si>
  <si>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</si>
  <si>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</si>
  <si>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</si>
  <si>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</si>
  <si>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</si>
  <si>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</si>
  <si>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</si>
  <si>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</si>
  <si>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</si>
  <si>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</si>
  <si>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</si>
  <si>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</si>
  <si>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</si>
  <si>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</si>
  <si>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</si>
  <si>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</si>
  <si>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</si>
  <si>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</si>
  <si>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</si>
  <si>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</si>
  <si>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</si>
  <si>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</si>
  <si>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</si>
  <si>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</si>
  <si>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</si>
  <si>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</si>
  <si>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</si>
  <si>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</si>
  <si>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</si>
  <si>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</si>
  <si>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</si>
  <si>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</si>
  <si>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</si>
  <si>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</si>
  <si>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</si>
  <si>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</si>
  <si>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</si>
  <si>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</si>
  <si>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</si>
  <si>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</si>
  <si>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</si>
  <si>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</si>
  <si>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</si>
  <si>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</si>
  <si>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</si>
  <si>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</si>
  <si>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</si>
  <si>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</si>
  <si>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</si>
  <si>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</si>
  <si>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</si>
  <si>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</si>
  <si>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</si>
  <si>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</si>
  <si>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</si>
  <si>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</si>
  <si>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</si>
  <si>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</si>
  <si>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</si>
  <si>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</si>
  <si>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</si>
  <si>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</si>
  <si>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</si>
  <si>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</si>
  <si>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</si>
  <si>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</si>
  <si>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</si>
  <si>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</si>
  <si>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</si>
  <si>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</si>
  <si>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</si>
  <si>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</si>
  <si>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</si>
  <si>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</si>
  <si>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</si>
  <si>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</si>
  <si>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</si>
  <si>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</si>
  <si>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</si>
  <si>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</si>
  <si>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</si>
  <si>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</si>
  <si>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</si>
  <si>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</si>
  <si>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</si>
  <si>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</si>
  <si>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</si>
  <si>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</si>
  <si>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</si>
  <si>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</si>
  <si>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</si>
  <si>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</si>
  <si>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</si>
  <si>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</si>
  <si>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</si>
  <si>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</si>
  <si>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</si>
  <si>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</si>
  <si>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</si>
  <si>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</si>
  <si>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</si>
  <si>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</si>
  <si>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</si>
  <si>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</si>
  <si>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</si>
  <si>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</si>
  <si>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</si>
  <si>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</si>
  <si>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</si>
  <si>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</si>
  <si>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</si>
  <si>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</si>
  <si>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</si>
  <si>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</si>
  <si>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</si>
  <si>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</si>
  <si>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</si>
  <si>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</si>
  <si>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</si>
  <si>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</si>
  <si>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</si>
  <si>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</si>
  <si>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</si>
  <si>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</si>
  <si>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</si>
  <si>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</si>
  <si>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</si>
  <si>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</si>
  <si>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</si>
  <si>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</si>
  <si>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</si>
  <si>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</si>
  <si>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</si>
  <si>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</si>
  <si>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</si>
  <si>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</si>
  <si>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</si>
  <si>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</si>
  <si>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</si>
  <si>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</si>
  <si>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</si>
  <si>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</si>
  <si>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</si>
  <si>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</si>
  <si>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</si>
  <si>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</si>
  <si>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</si>
  <si>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</si>
  <si>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</si>
  <si>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</si>
  <si>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</si>
  <si>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</si>
  <si>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</si>
  <si>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</si>
  <si>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</si>
  <si>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</si>
  <si>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</si>
  <si>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</si>
  <si>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</si>
  <si>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</si>
  <si>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</si>
  <si>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</si>
  <si>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</si>
  <si>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</si>
  <si>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</si>
  <si>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</si>
  <si>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</si>
  <si>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</si>
  <si>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</si>
  <si>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</si>
  <si>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</si>
  <si>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</si>
  <si>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</si>
  <si>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</si>
  <si>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</si>
  <si>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</si>
  <si>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</si>
  <si>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</si>
  <si>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</si>
  <si>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</si>
  <si>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</si>
  <si>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</si>
  <si>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</si>
  <si>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</si>
  <si>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</si>
  <si>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</si>
  <si>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</si>
  <si>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</si>
  <si>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</si>
  <si>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</si>
  <si>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</si>
  <si>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</si>
  <si>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</si>
  <si>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</si>
  <si>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</si>
  <si>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</si>
  <si>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</si>
  <si>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</si>
  <si>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</si>
  <si>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</si>
  <si>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</si>
  <si>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</si>
  <si>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</si>
  <si>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</si>
  <si>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</si>
  <si>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</si>
  <si>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</si>
  <si>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</si>
  <si>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</si>
  <si>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</si>
  <si>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</si>
  <si>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</si>
  <si>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</si>
  <si>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</si>
  <si>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</si>
  <si>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</si>
  <si>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</si>
  <si>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</si>
  <si>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</si>
  <si>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</si>
  <si>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</si>
  <si>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</si>
  <si>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</si>
  <si>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</si>
  <si>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</si>
  <si>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</si>
  <si>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</si>
  <si>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</si>
  <si>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</si>
  <si>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</si>
  <si>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</si>
  <si>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</si>
  <si>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</si>
  <si>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</si>
  <si>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</si>
  <si>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</si>
  <si>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</si>
  <si>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</si>
  <si>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</si>
  <si>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</si>
  <si>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</si>
  <si>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</si>
  <si>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</si>
  <si>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</si>
  <si>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</si>
  <si>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</si>
  <si>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</si>
  <si>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</si>
  <si>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</si>
  <si>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</si>
  <si>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</si>
  <si>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</si>
  <si>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</si>
  <si>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</si>
  <si>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</si>
  <si>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</si>
  <si>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</si>
  <si>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</si>
  <si>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</si>
  <si>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</si>
  <si>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</si>
  <si>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</si>
  <si>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</si>
  <si>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</si>
  <si>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</si>
  <si>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</si>
  <si>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</si>
  <si>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</si>
  <si>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</si>
  <si>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</si>
  <si>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</si>
  <si>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</si>
  <si>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</si>
  <si>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</si>
  <si>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</si>
  <si>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</si>
  <si>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</si>
  <si>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</si>
  <si>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</si>
  <si>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</si>
  <si>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</si>
  <si>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</si>
  <si>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</si>
  <si>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</si>
  <si>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</si>
  <si>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</si>
  <si>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</si>
  <si>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</si>
  <si>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</si>
  <si>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</si>
  <si>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</si>
  <si>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</si>
  <si>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</si>
  <si>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</si>
  <si>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</si>
  <si>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</si>
  <si>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</si>
  <si>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</si>
  <si>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</si>
  <si>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</si>
  <si>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</si>
  <si>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</si>
  <si>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</si>
  <si>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</si>
  <si>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</si>
  <si>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</si>
  <si>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</si>
  <si>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</si>
  <si>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</si>
  <si>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</si>
  <si>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</si>
  <si>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</si>
  <si>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</si>
  <si>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</si>
  <si>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</si>
  <si>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</si>
  <si>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</si>
  <si>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</si>
  <si>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</si>
  <si>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</si>
  <si>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</si>
  <si>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</si>
  <si>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</si>
  <si>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</si>
  <si>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</si>
  <si>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</si>
  <si>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</si>
  <si>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</si>
  <si>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</si>
  <si>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</si>
  <si>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</si>
  <si>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</si>
  <si>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</si>
  <si>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</si>
  <si>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</si>
  <si>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</si>
  <si>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</si>
  <si>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</si>
  <si>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</si>
  <si>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</si>
  <si>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</si>
  <si>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</si>
  <si>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</si>
  <si>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</si>
  <si>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</si>
  <si>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</si>
  <si>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</si>
  <si>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</si>
  <si>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</si>
  <si>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</si>
  <si>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</si>
  <si>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</si>
  <si>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</si>
  <si>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</si>
  <si>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</si>
  <si>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</si>
  <si>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</si>
  <si>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</si>
  <si>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</si>
  <si>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</si>
  <si>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</si>
  <si>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</si>
  <si>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</si>
  <si>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</si>
  <si>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</si>
  <si>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</si>
  <si>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</si>
  <si>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</si>
  <si>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</si>
  <si>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</si>
  <si>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</si>
  <si>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</si>
  <si>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</si>
  <si>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</si>
  <si>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</si>
  <si>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</si>
  <si>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</si>
  <si>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</si>
  <si>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</si>
  <si>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</si>
  <si>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</si>
  <si>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</si>
  <si>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</si>
  <si>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</si>
  <si>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</si>
  <si>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</si>
  <si>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東京都杉並区荻窪4-30-16　藤澤ビルディング8階</t>
    <phoneticPr fontId="3"/>
  </si>
  <si>
    <t>ファーストコーポレーション株式会社
代表取締役　中村利秋</t>
    <phoneticPr fontId="3"/>
  </si>
  <si>
    <t>03-5347-9103</t>
    <phoneticPr fontId="3"/>
  </si>
  <si>
    <t>ファーストコーポレーション株式会社</t>
    <rPh sb="0" eb="17">
      <t>カイシャ</t>
    </rPh>
    <phoneticPr fontId="3"/>
  </si>
  <si>
    <t>03-5347-0516</t>
    <phoneticPr fontId="3"/>
  </si>
  <si>
    <t>共同住宅の建設工事</t>
    <phoneticPr fontId="3"/>
  </si>
  <si>
    <t>175名</t>
    <rPh sb="3" eb="4">
      <t>メイ</t>
    </rPh>
    <phoneticPr fontId="3"/>
  </si>
  <si>
    <t>建設汚泥　　　　　→脱水・固化　　　　　　 →再生利用
コンクリートがら　→破砕　　　　　　　　　　 →再生利用
木くず　　　　　　　 →破砕・焼却　　　　　　 →代替燃料・再生利用
金属くず　　　　　　→破砕　　　　　　　　　　 →再生利用
紙くず　　　　　　　 →圧縮　　　　　　　　　　 →代替燃料・再生利用
廃プラスチック　　 →破砕・圧縮　　　　　 　→再生利用
アスファルトがら　→破砕　　　　　　　　　 　→再生利用
混合廃棄物　　　  →圧縮・切断・不溶化　→代替燃料・再生利用</t>
    <rPh sb="0" eb="2">
      <t>ケンセツ</t>
    </rPh>
    <rPh sb="2" eb="4">
      <t>オデイ</t>
    </rPh>
    <rPh sb="10" eb="12">
      <t>ダッスイ</t>
    </rPh>
    <rPh sb="13" eb="15">
      <t>コカ</t>
    </rPh>
    <rPh sb="23" eb="27">
      <t>サイセイリヨウ</t>
    </rPh>
    <rPh sb="38" eb="40">
      <t>ハサイ</t>
    </rPh>
    <rPh sb="52" eb="56">
      <t>サイセイリヨウ</t>
    </rPh>
    <rPh sb="57" eb="58">
      <t>キ</t>
    </rPh>
    <rPh sb="69" eb="71">
      <t>ハサイ</t>
    </rPh>
    <rPh sb="72" eb="74">
      <t>ショウキャク</t>
    </rPh>
    <rPh sb="82" eb="86">
      <t>ダイガエネンリョウ</t>
    </rPh>
    <rPh sb="87" eb="91">
      <t>サイセイリヨウ</t>
    </rPh>
    <rPh sb="92" eb="94">
      <t>キンゾク</t>
    </rPh>
    <rPh sb="103" eb="105">
      <t>ハサイ</t>
    </rPh>
    <rPh sb="117" eb="121">
      <t>サイセイリヨウ</t>
    </rPh>
    <phoneticPr fontId="3"/>
  </si>
  <si>
    <t>　　　　　　　　　　　　　　　　　　代表取締役
　　　　　　　　　　　　　　　　　　　　　　↓
　　　　　　　　　　　　　　　　　　建築事業本部
　　　　　　　　　　　　　　　　　　　　　　↓
　　　　　　　　　　　　　　　　　　安全品質管理室
　　　　　　　　　　　　　　　　　　　　　　↓
　　　　　　　　　　　　　　　　　　　　作業所長
　　　　　　　　　　　　　　　　　　　　　　↓
　　　　　　　　　　　　　　　　　　　　　係員
　　　　　　　　　　　　　　　　　　　　　　↓
　　　　　　　　収集運搬業者　　中間処理業者　　　最終処分業者</t>
    <rPh sb="18" eb="23">
      <t>ダイヒョウトリシマリヤク</t>
    </rPh>
    <rPh sb="66" eb="72">
      <t>ケンチクジギョウホンブ</t>
    </rPh>
    <rPh sb="115" eb="122">
      <t>ヒンカン</t>
    </rPh>
    <rPh sb="167" eb="171">
      <t>サギョウショチョウ</t>
    </rPh>
    <rPh sb="217" eb="219">
      <t>カカリイン</t>
    </rPh>
    <rPh sb="252" eb="256">
      <t>シュウシュウウンパン</t>
    </rPh>
    <rPh sb="256" eb="258">
      <t>ギョウシャ</t>
    </rPh>
    <rPh sb="260" eb="264">
      <t>チュウカンショリ</t>
    </rPh>
    <rPh sb="264" eb="266">
      <t>ギョウシャ</t>
    </rPh>
    <rPh sb="269" eb="271">
      <t>サイシュウ</t>
    </rPh>
    <rPh sb="271" eb="273">
      <t>ショブン</t>
    </rPh>
    <rPh sb="273" eb="275">
      <t>ギョウシャ</t>
    </rPh>
    <phoneticPr fontId="3"/>
  </si>
  <si>
    <t>混合廃棄物率を下げるよう継続して活動を行っている</t>
    <rPh sb="0" eb="5">
      <t>コンゴウハイキブツ</t>
    </rPh>
    <rPh sb="5" eb="6">
      <t>リツ</t>
    </rPh>
    <rPh sb="7" eb="8">
      <t>サ</t>
    </rPh>
    <rPh sb="12" eb="14">
      <t>ケイゾク</t>
    </rPh>
    <rPh sb="16" eb="18">
      <t>カツドウ</t>
    </rPh>
    <rPh sb="19" eb="20">
      <t>オコナ</t>
    </rPh>
    <phoneticPr fontId="3"/>
  </si>
  <si>
    <t>・再生利用、転用にて発生を抑制していく
・混合廃棄物の発生率を下げる
・廃棄物の分別の徹底
・梱包の簡素化
・再生材の使用</t>
    <rPh sb="1" eb="5">
      <t>サイセイリヨウ</t>
    </rPh>
    <rPh sb="6" eb="8">
      <t>テンヨウ</t>
    </rPh>
    <rPh sb="10" eb="12">
      <t>ハッセイ</t>
    </rPh>
    <rPh sb="13" eb="15">
      <t>ヨクセイ</t>
    </rPh>
    <rPh sb="21" eb="26">
      <t>コンゴウハイキブツ</t>
    </rPh>
    <rPh sb="27" eb="29">
      <t>ハッセイ</t>
    </rPh>
    <rPh sb="29" eb="30">
      <t>リツ</t>
    </rPh>
    <rPh sb="31" eb="32">
      <t>サ</t>
    </rPh>
    <rPh sb="36" eb="39">
      <t>ハイキブツ</t>
    </rPh>
    <rPh sb="40" eb="42">
      <t>ブンベツ</t>
    </rPh>
    <rPh sb="43" eb="45">
      <t>テッテイ</t>
    </rPh>
    <rPh sb="47" eb="49">
      <t>コンポウ</t>
    </rPh>
    <rPh sb="50" eb="53">
      <t>カンソカ</t>
    </rPh>
    <rPh sb="55" eb="58">
      <t>サイセイザイ</t>
    </rPh>
    <rPh sb="59" eb="61">
      <t>シヨウ</t>
    </rPh>
    <phoneticPr fontId="3"/>
  </si>
  <si>
    <t>紙くず・木くず・廃プラスチック・混合廃棄物比率の低下を図っている</t>
    <rPh sb="0" eb="1">
      <t>カミ</t>
    </rPh>
    <rPh sb="4" eb="5">
      <t>キ</t>
    </rPh>
    <rPh sb="8" eb="9">
      <t>ハイ</t>
    </rPh>
    <rPh sb="16" eb="21">
      <t>コンゴウハイキブツ</t>
    </rPh>
    <rPh sb="21" eb="23">
      <t>ヒリツ</t>
    </rPh>
    <rPh sb="24" eb="26">
      <t>テイカ</t>
    </rPh>
    <rPh sb="27" eb="28">
      <t>ハカ</t>
    </rPh>
    <phoneticPr fontId="3"/>
  </si>
  <si>
    <t>・再生材の使用産業廃棄物の種類および分別に取り組む
・引き続き、混合廃棄物率が低下するよう活動していく</t>
    <rPh sb="1" eb="4">
      <t>サイセイザイ</t>
    </rPh>
    <rPh sb="5" eb="7">
      <t>シヨウ</t>
    </rPh>
    <rPh sb="7" eb="12">
      <t>サンギョウハイキブツ</t>
    </rPh>
    <rPh sb="13" eb="15">
      <t>シュルイ</t>
    </rPh>
    <rPh sb="18" eb="20">
      <t>ブンベツ</t>
    </rPh>
    <rPh sb="21" eb="22">
      <t>ト</t>
    </rPh>
    <rPh sb="23" eb="24">
      <t>ク</t>
    </rPh>
    <rPh sb="27" eb="28">
      <t>ヒ</t>
    </rPh>
    <rPh sb="29" eb="30">
      <t>ツヅ</t>
    </rPh>
    <rPh sb="32" eb="37">
      <t>コンゴウハイキブツ</t>
    </rPh>
    <rPh sb="37" eb="38">
      <t>リツ</t>
    </rPh>
    <rPh sb="39" eb="41">
      <t>テイカ</t>
    </rPh>
    <rPh sb="45" eb="47">
      <t>カツドウ</t>
    </rPh>
    <phoneticPr fontId="3"/>
  </si>
  <si>
    <t>・自ら再生利用を行った実績は無い</t>
    <rPh sb="1" eb="2">
      <t>ミズカ</t>
    </rPh>
    <rPh sb="3" eb="7">
      <t>サイセイリヨウ</t>
    </rPh>
    <rPh sb="8" eb="9">
      <t>オコナ</t>
    </rPh>
    <rPh sb="11" eb="13">
      <t>ジッセキ</t>
    </rPh>
    <rPh sb="14" eb="15">
      <t>ナ</t>
    </rPh>
    <phoneticPr fontId="3"/>
  </si>
  <si>
    <t>・自ら再生利用を行う予定は無い</t>
    <rPh sb="10" eb="12">
      <t>ヨテイ</t>
    </rPh>
    <phoneticPr fontId="3"/>
  </si>
  <si>
    <t>中間処理の施設は保有していない</t>
    <rPh sb="0" eb="4">
      <t>チュウカンショリ</t>
    </rPh>
    <rPh sb="5" eb="7">
      <t>シセツ</t>
    </rPh>
    <rPh sb="8" eb="10">
      <t>ホユウ</t>
    </rPh>
    <phoneticPr fontId="3"/>
  </si>
  <si>
    <t>中間処理の施設は保有する予定は無い</t>
    <rPh sb="12" eb="14">
      <t>ヨテイ</t>
    </rPh>
    <rPh sb="15" eb="16">
      <t>ナ</t>
    </rPh>
    <phoneticPr fontId="3"/>
  </si>
  <si>
    <t>埋立、海洋投入処分の実績は無い</t>
    <rPh sb="0" eb="2">
      <t>ウメタテ</t>
    </rPh>
    <rPh sb="3" eb="5">
      <t>カイヨウ</t>
    </rPh>
    <rPh sb="5" eb="7">
      <t>トウニュウ</t>
    </rPh>
    <rPh sb="7" eb="9">
      <t>ショブン</t>
    </rPh>
    <rPh sb="10" eb="12">
      <t>ジッセキ</t>
    </rPh>
    <rPh sb="13" eb="14">
      <t>ナ</t>
    </rPh>
    <phoneticPr fontId="3"/>
  </si>
  <si>
    <t>埋立、海洋投入処分を行う予定は無い</t>
    <rPh sb="10" eb="11">
      <t>オコナ</t>
    </rPh>
    <rPh sb="12" eb="14">
      <t>ヨテイ</t>
    </rPh>
    <phoneticPr fontId="3"/>
  </si>
  <si>
    <t>・再生利用が可能なものは再生利用業者へ委託する
・現場内での分別推進による混廃率の削減する
・電子マニフェスト対応会社を優先使用する</t>
    <rPh sb="1" eb="5">
      <t>サイセイリヨウ</t>
    </rPh>
    <rPh sb="6" eb="8">
      <t>カノウ</t>
    </rPh>
    <rPh sb="12" eb="16">
      <t>サイセイリヨウ</t>
    </rPh>
    <rPh sb="16" eb="18">
      <t>ギョウシャ</t>
    </rPh>
    <rPh sb="19" eb="21">
      <t>イタク</t>
    </rPh>
    <rPh sb="25" eb="27">
      <t>ゲンバ</t>
    </rPh>
    <rPh sb="27" eb="28">
      <t>ナイ</t>
    </rPh>
    <rPh sb="30" eb="32">
      <t>ブンベツ</t>
    </rPh>
    <rPh sb="32" eb="34">
      <t>スイシン</t>
    </rPh>
    <rPh sb="37" eb="39">
      <t>コンパイ</t>
    </rPh>
    <rPh sb="39" eb="40">
      <t>リツ</t>
    </rPh>
    <rPh sb="41" eb="43">
      <t>サクゲン</t>
    </rPh>
    <rPh sb="47" eb="49">
      <t>デンシ</t>
    </rPh>
    <rPh sb="55" eb="57">
      <t>タイオウ</t>
    </rPh>
    <rPh sb="57" eb="59">
      <t>ガイシャ</t>
    </rPh>
    <rPh sb="60" eb="62">
      <t>ユウセン</t>
    </rPh>
    <rPh sb="62" eb="64">
      <t>シヨウ</t>
    </rPh>
    <phoneticPr fontId="3"/>
  </si>
  <si>
    <t>・可能な限り優良認定処理業者から選定する
・電子マニフェスト利用率の更なる向上を図る</t>
    <rPh sb="1" eb="3">
      <t>カノウ</t>
    </rPh>
    <rPh sb="4" eb="5">
      <t>カギ</t>
    </rPh>
    <rPh sb="6" eb="8">
      <t>ユウリョウ</t>
    </rPh>
    <rPh sb="8" eb="10">
      <t>ニンテイ</t>
    </rPh>
    <rPh sb="10" eb="12">
      <t>ショリ</t>
    </rPh>
    <rPh sb="12" eb="14">
      <t>ギョウシャ</t>
    </rPh>
    <rPh sb="16" eb="18">
      <t>センテイ</t>
    </rPh>
    <rPh sb="22" eb="24">
      <t>デンシ</t>
    </rPh>
    <rPh sb="30" eb="32">
      <t>リヨウ</t>
    </rPh>
    <rPh sb="32" eb="33">
      <t>リツ</t>
    </rPh>
    <rPh sb="34" eb="35">
      <t>サラ</t>
    </rPh>
    <rPh sb="37" eb="39">
      <t>コウジョウ</t>
    </rPh>
    <rPh sb="40" eb="41">
      <t>ハカ</t>
    </rPh>
    <phoneticPr fontId="3"/>
  </si>
  <si>
    <t>令和  6年 6月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</si>
</sst>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3318" y="2204757"/>
          <a:ext cx="391533" cy="63705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3318" y="2204757"/>
          <a:ext cx="391533" cy="63705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3318" y="2204757"/>
          <a:ext cx="391533" cy="63705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3318" y="2195232"/>
          <a:ext cx="391533" cy="62753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3318" y="2223807"/>
          <a:ext cx="391533" cy="63705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3318" y="2214282"/>
          <a:ext cx="391533" cy="63705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3318" y="2195232"/>
          <a:ext cx="391533" cy="63705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D28" zoomScale="103" zoomScaleNormal="115" zoomScaleSheetLayoutView="103" workbookViewId="0">
      <selection activeCell="Z46" sqref="Z4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466</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1875</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449</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4675</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3495.1000000000004</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1955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459</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460</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461</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462</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463</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3495.1000000000004</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2240.5</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3495.1000000000004</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464</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1955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1955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465</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ファーストコーポレーション株式会社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85" zoomScaleNormal="85"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2818.8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750</v>
      </c>
      <c r="P27" s="718"/>
      <c r="Q27" s="718"/>
      <c r="R27" s="718"/>
      <c r="S27" s="49" t="s">
        <v>38</v>
      </c>
      <c r="T27" s="70"/>
      <c r="U27" s="70"/>
      <c r="X27" s="68" t="s">
        <v>39</v>
      </c>
      <c r="Y27" s="71"/>
      <c r="AG27" s="58"/>
      <c r="AH27" s="58"/>
      <c r="AI27" s="58"/>
      <c r="AJ27" s="58"/>
      <c r="AK27" s="668">
        <f>+AG18+O27</f>
        <v>750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2818.8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1622</v>
      </c>
      <c r="G30" s="674"/>
      <c r="H30" s="214" t="s">
        <v>198</v>
      </c>
      <c r="L30" s="682"/>
      <c r="O30" s="61"/>
      <c r="Q30" s="684">
        <f>+ROUND(Z28,1)+ROUND(Z29,1)+ROUND(Z30,1)</f>
        <v>750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2818.8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84.2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v>
      </c>
      <c r="P27" s="718"/>
      <c r="Q27" s="718"/>
      <c r="R27" s="718"/>
      <c r="S27" s="49" t="s">
        <v>38</v>
      </c>
      <c r="T27" s="70"/>
      <c r="U27" s="70"/>
      <c r="X27" s="68" t="s">
        <v>39</v>
      </c>
      <c r="Y27" s="71"/>
      <c r="AG27" s="58"/>
      <c r="AH27" s="58"/>
      <c r="AI27" s="58"/>
      <c r="AJ27" s="58"/>
      <c r="AK27" s="668">
        <f>+AG18+O27</f>
        <v>35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84.2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70.5</v>
      </c>
      <c r="G30" s="674"/>
      <c r="H30" s="214" t="s">
        <v>198</v>
      </c>
      <c r="L30" s="682"/>
      <c r="O30" s="61"/>
      <c r="Q30" s="684">
        <f>+ROUND(Z28,1)+ROUND(Z29,1)+ROUND(Z30,1)</f>
        <v>35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84.2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0" zoomScale="85" zoomScaleNormal="85"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13.7</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14.3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0" zoomScale="85" zoomScaleNormal="85"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48.7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v>
      </c>
      <c r="P27" s="718"/>
      <c r="Q27" s="718"/>
      <c r="R27" s="718"/>
      <c r="S27" s="49" t="s">
        <v>38</v>
      </c>
      <c r="T27" s="70"/>
      <c r="U27" s="70"/>
      <c r="X27" s="68" t="s">
        <v>39</v>
      </c>
      <c r="Y27" s="71"/>
      <c r="AG27" s="58"/>
      <c r="AH27" s="58"/>
      <c r="AI27" s="58"/>
      <c r="AJ27" s="58"/>
      <c r="AK27" s="668">
        <f>+AG18+O27</f>
        <v>25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48.7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47.3</v>
      </c>
      <c r="G30" s="674"/>
      <c r="H30" s="214" t="s">
        <v>198</v>
      </c>
      <c r="L30" s="682"/>
      <c r="O30" s="61"/>
      <c r="Q30" s="684">
        <f>+ROUND(Z28,1)+ROUND(Z29,1)+ROUND(Z30,1)</f>
        <v>25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48.7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0" zoomScale="85" zoomScaleNormal="85"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11.3</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11.3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0" zoomScale="85" zoomScaleNormal="85"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188.5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75</v>
      </c>
      <c r="P27" s="718"/>
      <c r="Q27" s="718"/>
      <c r="R27" s="718"/>
      <c r="S27" s="49" t="s">
        <v>38</v>
      </c>
      <c r="T27" s="70"/>
      <c r="U27" s="70"/>
      <c r="X27" s="68" t="s">
        <v>39</v>
      </c>
      <c r="Y27" s="71"/>
      <c r="AG27" s="58"/>
      <c r="AH27" s="58"/>
      <c r="AI27" s="58"/>
      <c r="AJ27" s="58"/>
      <c r="AK27" s="668">
        <f>+AG18+O27</f>
        <v>75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188.5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157.5</v>
      </c>
      <c r="G30" s="674"/>
      <c r="H30" s="214" t="s">
        <v>198</v>
      </c>
      <c r="L30" s="682"/>
      <c r="O30" s="61"/>
      <c r="Q30" s="684">
        <f>+ROUND(Z28,1)+ROUND(Z29,1)+ROUND(Z30,1)</f>
        <v>75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188.5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7" zoomScale="85" zoomScaleNormal="85"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165.8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1000</v>
      </c>
      <c r="P27" s="718"/>
      <c r="Q27" s="718"/>
      <c r="R27" s="718"/>
      <c r="S27" s="49" t="s">
        <v>38</v>
      </c>
      <c r="T27" s="70"/>
      <c r="U27" s="70"/>
      <c r="X27" s="68" t="s">
        <v>39</v>
      </c>
      <c r="Y27" s="71"/>
      <c r="AG27" s="58"/>
      <c r="AH27" s="58"/>
      <c r="AI27" s="58"/>
      <c r="AJ27" s="58"/>
      <c r="AK27" s="668">
        <f>+AG18+O27</f>
        <v>1000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165.8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161.19999999999999</v>
      </c>
      <c r="G30" s="674"/>
      <c r="H30" s="214" t="s">
        <v>198</v>
      </c>
      <c r="L30" s="682"/>
      <c r="O30" s="61"/>
      <c r="Q30" s="684">
        <f>+ROUND(Z28,1)+ROUND(Z29,1)+ROUND(Z30,1)</f>
        <v>1000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165.8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0" zoomScale="85" zoomScaleNormal="85" workbookViewId="0">
      <selection activeCell="N57" sqref="N57:R5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ファーストコーポレーション株式会社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163.5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50</v>
      </c>
      <c r="P27" s="718"/>
      <c r="Q27" s="718"/>
      <c r="R27" s="718"/>
      <c r="S27" s="49" t="s">
        <v>38</v>
      </c>
      <c r="T27" s="70"/>
      <c r="U27" s="70"/>
      <c r="X27" s="68" t="s">
        <v>39</v>
      </c>
      <c r="Y27" s="71"/>
      <c r="AG27" s="58"/>
      <c r="AH27" s="58"/>
      <c r="AI27" s="58"/>
      <c r="AJ27" s="58"/>
      <c r="AK27" s="668">
        <f>+AG18+O27</f>
        <v>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163.5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157</v>
      </c>
      <c r="G30" s="674"/>
      <c r="H30" s="214" t="s">
        <v>198</v>
      </c>
      <c r="L30" s="682"/>
      <c r="O30" s="61"/>
      <c r="Q30" s="684">
        <f>+ROUND(Z28,1)+ROUND(Z29,1)+ROUND(Z30,1)</f>
        <v>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163.5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N57" sqref="N57:R57"/>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ファーストコーポレーション株式会社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2818.8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84.2</v>
      </c>
      <c r="M9" s="377">
        <f>IF(OR(ｷ.紙くず!F24&gt;0,ｷ.紙くず!F24&lt;0),ｷ.紙くず!F24,IF(M$19&gt;0,"0",0))</f>
        <v>14.3</v>
      </c>
      <c r="N9" s="377">
        <f>IF(OR(ｸ.木くず!F24&gt;0,ｸ.木くず!F24&lt;0),ｸ.木くず!F24,IF(N$19&gt;0,"0",0))</f>
        <v>48.7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11.3</v>
      </c>
      <c r="T9" s="377">
        <f>IF(OR(ｾ.ｶﾞﾗｽ･ｺﾝｸﾘ･陶磁器くず!F24&gt;0,ｾ.ｶﾞﾗｽ･ｺﾝｸﾘ･陶磁器くず!F24&lt;0),ｾ.ｶﾞﾗｽ･ｺﾝｸﾘ･陶磁器くず!F24,IF(T$19&gt;0,"0",0))</f>
        <v>188.5</v>
      </c>
      <c r="U9" s="377">
        <f>IF(OR(ｿ.鉱さい!F24&gt;0,ｿ.鉱さい!F24&lt;0),ｿ.鉱さい!F24,IF(U$19&gt;0,"0",0))</f>
        <v>0</v>
      </c>
      <c r="V9" s="377">
        <f>IF(OR(ﾀ.がれき類!F24&gt;0,ﾀ.がれき類!F24&lt;0),ﾀ.がれき類!F24,IF(V$19&gt;0,"0",0))</f>
        <v>165.8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163.5</v>
      </c>
      <c r="AA9" s="379">
        <f>IF(SUM(G9:Z9)&gt;0,SUM(G9:Z9),IF(AA$19&gt;0,"0",0))</f>
        <v>3495.1000000000004</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2818.8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84.2</v>
      </c>
      <c r="M14" s="383">
        <f>IF(OR(ｷ.紙くず!F29&gt;0,ｷ.紙くず!F29&lt;0),ｷ.紙くず!F29,IF(M$19&gt;0,"0",0))</f>
        <v>14.3</v>
      </c>
      <c r="N14" s="383">
        <f>IF(OR(ｸ.木くず!F29&gt;0,ｸ.木くず!F29&lt;0),ｸ.木くず!F29,IF(N$19&gt;0,"0",0))</f>
        <v>48.7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11.3</v>
      </c>
      <c r="T14" s="383">
        <f>IF(OR(ｾ.ｶﾞﾗｽ･ｺﾝｸﾘ･陶磁器くず!F29&gt;0,ｾ.ｶﾞﾗｽ･ｺﾝｸﾘ･陶磁器くず!F29&lt;0),ｾ.ｶﾞﾗｽ･ｺﾝｸﾘ･陶磁器くず!F29,IF(T$19&gt;0,"0",0))</f>
        <v>188.5</v>
      </c>
      <c r="U14" s="383">
        <f>IF(OR(ｿ.鉱さい!F29&gt;0,ｿ.鉱さい!F29&lt;0),ｿ.鉱さい!F29,IF(U$19&gt;0,"0",0))</f>
        <v>0</v>
      </c>
      <c r="V14" s="383">
        <f>IF(OR(ﾀ.がれき類!F29&gt;0,ﾀ.がれき類!F29&lt;0),ﾀ.がれき類!F29,IF(V$19&gt;0,"0",0))</f>
        <v>165.8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163.5</v>
      </c>
      <c r="AA14" s="385">
        <f t="shared" si="0"/>
        <v>3495.1000000000004</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1622</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70.5</v>
      </c>
      <c r="M15" s="383">
        <f>IF(OR(ｷ.紙くず!F30&gt;0,ｷ.紙くず!F30&lt;0),ｷ.紙くず!F30,IF(M$19&gt;0,"0",0))</f>
        <v>13.7</v>
      </c>
      <c r="N15" s="383">
        <f>IF(OR(ｸ.木くず!F30&gt;0,ｸ.木くず!F30&lt;0),ｸ.木くず!F30,IF(N$19&gt;0,"0",0))</f>
        <v>47.3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11.3</v>
      </c>
      <c r="T15" s="383">
        <f>IF(OR(ｾ.ｶﾞﾗｽ･ｺﾝｸﾘ･陶磁器くず!F30&gt;0,ｾ.ｶﾞﾗｽ･ｺﾝｸﾘ･陶磁器くず!F30&lt;0),ｾ.ｶﾞﾗｽ･ｺﾝｸﾘ･陶磁器くず!F30,IF(T$19&gt;0,"0",0))</f>
        <v>157.5</v>
      </c>
      <c r="U15" s="383">
        <f>IF(OR(ｿ.鉱さい!F30&gt;0,ｿ.鉱さい!F30&lt;0),ｿ.鉱さい!F30,IF(U$19&gt;0,"0",0))</f>
        <v>0</v>
      </c>
      <c r="V15" s="383">
        <f>IF(OR(ﾀ.がれき類!F30&gt;0,ﾀ.がれき類!F30&lt;0),ﾀ.がれき類!F30,IF(V$19&gt;0,"0",0))</f>
        <v>161.19999999999999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157</v>
      </c>
      <c r="AA15" s="385">
        <f t="shared" si="0"/>
        <v>2240.5</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2818.8</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84.2</v>
      </c>
      <c r="M16" s="383">
        <f>IF(OR(ｷ.紙くず!F31&gt;0,ｷ.紙くず!F31&lt;0),ｷ.紙くず!F31,IF(M$19&gt;0,"0",0))</f>
        <v>14.3</v>
      </c>
      <c r="N16" s="383">
        <f>IF(OR(ｸ.木くず!F31&gt;0,ｸ.木くず!F31&lt;0),ｸ.木くず!F31,IF(N$19&gt;0,"0",0))</f>
        <v>48.7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11.3</v>
      </c>
      <c r="T16" s="383">
        <f>IF(OR(ｾ.ｶﾞﾗｽ･ｺﾝｸﾘ･陶磁器くず!F31&gt;0,ｾ.ｶﾞﾗｽ･ｺﾝｸﾘ･陶磁器くず!F31&lt;0),ｾ.ｶﾞﾗｽ･ｺﾝｸﾘ･陶磁器くず!F31,IF(T$19&gt;0,"0",0))</f>
        <v>188.5</v>
      </c>
      <c r="U16" s="383">
        <f>IF(OR(ｿ.鉱さい!F31&gt;0,ｿ.鉱さい!F31&lt;0),ｿ.鉱さい!F31,IF(U$19&gt;0,"0",0))</f>
        <v>0</v>
      </c>
      <c r="V16" s="383">
        <f>IF(OR(ﾀ.がれき類!F31&gt;0,ﾀ.がれき類!F31&lt;0),ﾀ.がれき類!F31,IF(V$19&gt;0,"0",0))</f>
        <v>165.8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163.5</v>
      </c>
      <c r="AA16" s="385">
        <f t="shared" si="0"/>
        <v>3495.1000000000004</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750</v>
      </c>
      <c r="I19" s="389">
        <f t="shared" si="1"/>
        <v>0</v>
      </c>
      <c r="J19" s="389">
        <f t="shared" si="1"/>
        <v>0</v>
      </c>
      <c r="K19" s="389">
        <f t="shared" si="1"/>
        <v>0</v>
      </c>
      <c r="L19" s="389">
        <f t="shared" si="1"/>
        <v>35</v>
      </c>
      <c r="M19" s="389">
        <f t="shared" si="1"/>
        <v>10</v>
      </c>
      <c r="N19" s="389">
        <f t="shared" si="1"/>
        <v>25</v>
      </c>
      <c r="O19" s="389">
        <f t="shared" si="1"/>
        <v>0</v>
      </c>
      <c r="P19" s="389">
        <f t="shared" si="1"/>
        <v>0</v>
      </c>
      <c r="Q19" s="389">
        <f t="shared" si="1"/>
        <v>0</v>
      </c>
      <c r="R19" s="389">
        <f t="shared" si="1"/>
        <v>0</v>
      </c>
      <c r="S19" s="389">
        <f t="shared" si="1"/>
        <v>10</v>
      </c>
      <c r="T19" s="389">
        <f t="shared" si="1"/>
        <v>75</v>
      </c>
      <c r="U19" s="389">
        <f t="shared" si="1"/>
        <v>0</v>
      </c>
      <c r="V19" s="389">
        <f t="shared" si="1"/>
        <v>1000</v>
      </c>
      <c r="W19" s="389">
        <f t="shared" si="1"/>
        <v>0</v>
      </c>
      <c r="X19" s="389">
        <f t="shared" si="1"/>
        <v>0</v>
      </c>
      <c r="Y19" s="389">
        <f t="shared" si="1"/>
        <v>0</v>
      </c>
      <c r="Z19" s="390">
        <f t="shared" si="1"/>
        <v>50</v>
      </c>
      <c r="AA19" s="391">
        <f t="shared" ref="AA19:AA25" si="2">SUM(G19:Z19)</f>
        <v>1955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750</v>
      </c>
      <c r="I37" s="424">
        <f t="shared" si="8"/>
        <v>0</v>
      </c>
      <c r="J37" s="424">
        <f t="shared" si="8"/>
        <v>0</v>
      </c>
      <c r="K37" s="424">
        <f t="shared" si="8"/>
        <v>0</v>
      </c>
      <c r="L37" s="424">
        <f t="shared" si="8"/>
        <v>35</v>
      </c>
      <c r="M37" s="424">
        <f t="shared" si="8"/>
        <v>10</v>
      </c>
      <c r="N37" s="424">
        <f t="shared" si="8"/>
        <v>25</v>
      </c>
      <c r="O37" s="424">
        <f t="shared" si="8"/>
        <v>0</v>
      </c>
      <c r="P37" s="424">
        <f t="shared" si="8"/>
        <v>0</v>
      </c>
      <c r="Q37" s="424">
        <f t="shared" si="8"/>
        <v>0</v>
      </c>
      <c r="R37" s="424">
        <f t="shared" si="8"/>
        <v>0</v>
      </c>
      <c r="S37" s="424">
        <f t="shared" si="8"/>
        <v>10</v>
      </c>
      <c r="T37" s="424">
        <f t="shared" si="8"/>
        <v>75</v>
      </c>
      <c r="U37" s="424">
        <f t="shared" si="8"/>
        <v>0</v>
      </c>
      <c r="V37" s="424">
        <f t="shared" si="8"/>
        <v>1000</v>
      </c>
      <c r="W37" s="424">
        <f t="shared" si="8"/>
        <v>0</v>
      </c>
      <c r="X37" s="424">
        <f t="shared" si="8"/>
        <v>0</v>
      </c>
      <c r="Y37" s="424">
        <f t="shared" si="8"/>
        <v>0</v>
      </c>
      <c r="Z37" s="425">
        <f t="shared" si="8"/>
        <v>50</v>
      </c>
      <c r="AA37" s="426">
        <f t="shared" si="4"/>
        <v>1955</v>
      </c>
    </row>
    <row r="38" spans="2:27" ht="24" customHeight="1" x14ac:dyDescent="0.15">
      <c r="B38" s="170"/>
      <c r="C38" s="809"/>
      <c r="D38" s="227"/>
      <c r="E38" s="225" t="s">
        <v>319</v>
      </c>
      <c r="F38" s="443"/>
      <c r="G38" s="415">
        <f t="shared" ref="G38:Z38" si="9">SUM(G39:G41)</f>
        <v>0</v>
      </c>
      <c r="H38" s="415">
        <f t="shared" si="9"/>
        <v>750</v>
      </c>
      <c r="I38" s="415">
        <f t="shared" si="9"/>
        <v>0</v>
      </c>
      <c r="J38" s="415">
        <f t="shared" si="9"/>
        <v>0</v>
      </c>
      <c r="K38" s="415">
        <f t="shared" si="9"/>
        <v>0</v>
      </c>
      <c r="L38" s="415">
        <f t="shared" si="9"/>
        <v>35</v>
      </c>
      <c r="M38" s="415">
        <f t="shared" si="9"/>
        <v>10</v>
      </c>
      <c r="N38" s="415">
        <f t="shared" si="9"/>
        <v>25</v>
      </c>
      <c r="O38" s="415">
        <f t="shared" si="9"/>
        <v>0</v>
      </c>
      <c r="P38" s="415">
        <f t="shared" si="9"/>
        <v>0</v>
      </c>
      <c r="Q38" s="415">
        <f t="shared" si="9"/>
        <v>0</v>
      </c>
      <c r="R38" s="415">
        <f t="shared" si="9"/>
        <v>0</v>
      </c>
      <c r="S38" s="415">
        <f t="shared" si="9"/>
        <v>10</v>
      </c>
      <c r="T38" s="415">
        <f t="shared" si="9"/>
        <v>75</v>
      </c>
      <c r="U38" s="415">
        <f t="shared" si="9"/>
        <v>0</v>
      </c>
      <c r="V38" s="415">
        <f t="shared" si="9"/>
        <v>1000</v>
      </c>
      <c r="W38" s="415">
        <f t="shared" si="9"/>
        <v>0</v>
      </c>
      <c r="X38" s="415">
        <f t="shared" si="9"/>
        <v>0</v>
      </c>
      <c r="Y38" s="415">
        <f t="shared" si="9"/>
        <v>0</v>
      </c>
      <c r="Z38" s="416">
        <f t="shared" si="9"/>
        <v>50</v>
      </c>
      <c r="AA38" s="417">
        <f t="shared" si="4"/>
        <v>1955</v>
      </c>
    </row>
    <row r="39" spans="2:27" ht="24" customHeight="1" x14ac:dyDescent="0.15">
      <c r="B39" s="170"/>
      <c r="C39" s="809"/>
      <c r="D39" s="228"/>
      <c r="E39" s="223"/>
      <c r="F39" s="221" t="s">
        <v>233</v>
      </c>
      <c r="G39" s="418">
        <f>+ｱ.燃え殻!$Z$28</f>
        <v>0</v>
      </c>
      <c r="H39" s="418">
        <f>+ｲ.汚泥!$Z$28</f>
        <v>750</v>
      </c>
      <c r="I39" s="418">
        <f>+ｳ.廃油!$Z$28</f>
        <v>0</v>
      </c>
      <c r="J39" s="418">
        <f>+ｴ.廃酸!$Z$28</f>
        <v>0</v>
      </c>
      <c r="K39" s="418">
        <f>+ｵ.廃ｱﾙｶﾘ!$Z$28</f>
        <v>0</v>
      </c>
      <c r="L39" s="418">
        <f>+ｶ.廃ﾌﾟﾗ類!$Z$28</f>
        <v>35</v>
      </c>
      <c r="M39" s="418">
        <f>+ｷ.紙くず!$Z$28</f>
        <v>10</v>
      </c>
      <c r="N39" s="418">
        <f>+ｸ.木くず!$Z$28</f>
        <v>25</v>
      </c>
      <c r="O39" s="418">
        <f>+ｹ.繊維くず!$Z$28</f>
        <v>0</v>
      </c>
      <c r="P39" s="418">
        <f>+ｺ.動植物性残さ!$Z$28</f>
        <v>0</v>
      </c>
      <c r="Q39" s="418">
        <f>+ｻ.動物系固形不要物!$Z$28</f>
        <v>0</v>
      </c>
      <c r="R39" s="418">
        <f>+ｼ.ｺﾞﾑくず!$Z$28</f>
        <v>0</v>
      </c>
      <c r="S39" s="418">
        <f>+ｽ.金属くず!$Z$28</f>
        <v>10</v>
      </c>
      <c r="T39" s="418">
        <f>+ｾ.ｶﾞﾗｽ･ｺﾝｸﾘ･陶磁器くず!$Z$28</f>
        <v>75</v>
      </c>
      <c r="U39" s="418">
        <f>+ｿ.鉱さい!$Z$28</f>
        <v>0</v>
      </c>
      <c r="V39" s="418">
        <f>+ﾀ.がれき類!$Z$28</f>
        <v>1000</v>
      </c>
      <c r="W39" s="418">
        <f>+ﾁ.動物のふん尿!$Z$28</f>
        <v>0</v>
      </c>
      <c r="X39" s="418">
        <f>+ﾂ.動物の死体!$Z$28</f>
        <v>0</v>
      </c>
      <c r="Y39" s="418">
        <f>+ﾃ.ばいじん!$Z$28</f>
        <v>0</v>
      </c>
      <c r="Z39" s="419">
        <f>+ﾄ.混合廃棄物その他!$Z$28</f>
        <v>50</v>
      </c>
      <c r="AA39" s="420">
        <f t="shared" si="4"/>
        <v>1955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750</v>
      </c>
      <c r="I43" s="427">
        <f>+ｳ.廃油!$AK$27</f>
        <v>0</v>
      </c>
      <c r="J43" s="427">
        <f>+ｴ.廃酸!$AK$27</f>
        <v>0</v>
      </c>
      <c r="K43" s="427">
        <f>+ｵ.廃ｱﾙｶﾘ!$AK$27</f>
        <v>0</v>
      </c>
      <c r="L43" s="427">
        <f>+ｶ.廃ﾌﾟﾗ類!$AK$27</f>
        <v>35</v>
      </c>
      <c r="M43" s="427">
        <f>+ｷ.紙くず!$AK$27</f>
        <v>10</v>
      </c>
      <c r="N43" s="427">
        <f>+ｸ.木くず!$AK$27</f>
        <v>25</v>
      </c>
      <c r="O43" s="427">
        <f>+ｹ.繊維くず!$AK$27</f>
        <v>0</v>
      </c>
      <c r="P43" s="427">
        <f>+ｺ.動植物性残さ!$AK$27</f>
        <v>0</v>
      </c>
      <c r="Q43" s="427">
        <f>+ｻ.動物系固形不要物!$AK$27</f>
        <v>0</v>
      </c>
      <c r="R43" s="427">
        <f>+ｼ.ｺﾞﾑくず!$AK$27</f>
        <v>0</v>
      </c>
      <c r="S43" s="427">
        <f>+ｽ.金属くず!$AK$27</f>
        <v>10</v>
      </c>
      <c r="T43" s="427">
        <f>+ｾ.ｶﾞﾗｽ･ｺﾝｸﾘ･陶磁器くず!$AK$27</f>
        <v>75</v>
      </c>
      <c r="U43" s="427">
        <f>+ｿ.鉱さい!$AK$27</f>
        <v>0</v>
      </c>
      <c r="V43" s="427">
        <f>+ﾀ.がれき類!$AK$27</f>
        <v>1000</v>
      </c>
      <c r="W43" s="427">
        <f>+ﾁ.動物のふん尿!$AK$27</f>
        <v>0</v>
      </c>
      <c r="X43" s="427">
        <f>+ﾂ.動物の死体!$AK$27</f>
        <v>0</v>
      </c>
      <c r="Y43" s="427">
        <f>+ﾃ.ばいじん!$AK$27</f>
        <v>0</v>
      </c>
      <c r="Z43" s="428">
        <f>+ﾄ.混合廃棄物その他!$AK$27</f>
        <v>50</v>
      </c>
      <c r="AA43" s="429">
        <f t="shared" si="4"/>
        <v>1955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750</v>
      </c>
      <c r="I45" s="433">
        <f>+ｳ.廃油!$AR$24</f>
        <v>0</v>
      </c>
      <c r="J45" s="433">
        <f>+ｴ.廃酸!$AR$24</f>
        <v>0</v>
      </c>
      <c r="K45" s="433">
        <f>+ｵ.廃ｱﾙｶﾘ!$AR$24</f>
        <v>0</v>
      </c>
      <c r="L45" s="433">
        <f>+ｶ.廃ﾌﾟﾗ類!$AR$24</f>
        <v>35</v>
      </c>
      <c r="M45" s="433">
        <f>+ｷ.紙くず!$AR$24</f>
        <v>10</v>
      </c>
      <c r="N45" s="433">
        <f>+ｸ.木くず!$AR$24</f>
        <v>25</v>
      </c>
      <c r="O45" s="433">
        <f>+ｹ.繊維くず!$AR$24</f>
        <v>0</v>
      </c>
      <c r="P45" s="433">
        <f>+ｺ.動植物性残さ!$AR$24</f>
        <v>0</v>
      </c>
      <c r="Q45" s="433">
        <f>+ｻ.動物系固形不要物!$AR$24</f>
        <v>0</v>
      </c>
      <c r="R45" s="433">
        <f>+ｼ.ｺﾞﾑくず!$AR$24</f>
        <v>0</v>
      </c>
      <c r="S45" s="433">
        <f>+ｽ.金属くず!$AR$24</f>
        <v>10</v>
      </c>
      <c r="T45" s="433">
        <f>+ｾ.ｶﾞﾗｽ･ｺﾝｸﾘ･陶磁器くず!$AR$24</f>
        <v>75</v>
      </c>
      <c r="U45" s="433">
        <f>+ｿ.鉱さい!$AR$24</f>
        <v>0</v>
      </c>
      <c r="V45" s="433">
        <f>+ﾀ.がれき類!$AR$24</f>
        <v>1000</v>
      </c>
      <c r="W45" s="433">
        <f>+ﾁ.動物のふん尿!$AR$24</f>
        <v>0</v>
      </c>
      <c r="X45" s="433">
        <f>+ﾂ.動物の死体!$AR$24</f>
        <v>0</v>
      </c>
      <c r="Y45" s="433">
        <f>+ﾃ.ばいじん!$AR$24</f>
        <v>0</v>
      </c>
      <c r="Z45" s="434">
        <f>+ﾄ.混合廃棄物その他!$AR$24</f>
        <v>50</v>
      </c>
      <c r="AA45" s="435">
        <f t="shared" si="4"/>
        <v>1955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3568.8</v>
      </c>
      <c r="I55" s="480">
        <f t="shared" si="10"/>
        <v>0</v>
      </c>
      <c r="J55" s="480">
        <f t="shared" si="10"/>
        <v>0</v>
      </c>
      <c r="K55" s="480">
        <f t="shared" si="10"/>
        <v>0</v>
      </c>
      <c r="L55" s="480">
        <f t="shared" si="10"/>
        <v>119.2</v>
      </c>
      <c r="M55" s="480">
        <f t="shared" si="10"/>
        <v>24.3</v>
      </c>
      <c r="N55" s="480">
        <f t="shared" si="10"/>
        <v>73.7</v>
      </c>
      <c r="O55" s="480">
        <f t="shared" si="10"/>
        <v>0</v>
      </c>
      <c r="P55" s="480">
        <f t="shared" si="10"/>
        <v>0</v>
      </c>
      <c r="Q55" s="480">
        <f t="shared" si="10"/>
        <v>0</v>
      </c>
      <c r="R55" s="480">
        <f t="shared" si="10"/>
        <v>0</v>
      </c>
      <c r="S55" s="480">
        <f t="shared" si="10"/>
        <v>21.3</v>
      </c>
      <c r="T55" s="480">
        <f t="shared" si="10"/>
        <v>263.5</v>
      </c>
      <c r="U55" s="480">
        <f t="shared" si="10"/>
        <v>0</v>
      </c>
      <c r="V55" s="480">
        <f t="shared" si="10"/>
        <v>1165.8</v>
      </c>
      <c r="W55" s="480">
        <f t="shared" si="10"/>
        <v>0</v>
      </c>
      <c r="X55" s="480">
        <f t="shared" si="10"/>
        <v>0</v>
      </c>
      <c r="Y55" s="480">
        <f t="shared" si="10"/>
        <v>0</v>
      </c>
      <c r="Z55" s="480">
        <f t="shared" si="10"/>
        <v>213.5</v>
      </c>
      <c r="AA55" s="481">
        <f>+AA9+AA19+AA20</f>
        <v>5450.1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25日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東京都杉並区荻窪4-30-16　藤澤ビルディング8階</v>
      </c>
      <c r="M16" s="884"/>
      <c r="N16" s="884"/>
      <c r="O16" s="884"/>
      <c r="P16" s="884"/>
      <c r="Q16" s="884"/>
      <c r="R16" s="884"/>
      <c r="S16" s="884"/>
      <c r="T16" s="884"/>
      <c r="U16" s="282"/>
    </row>
    <row r="17" spans="1:21" ht="26.25" customHeight="1" x14ac:dyDescent="0.15">
      <c r="C17" s="86"/>
      <c r="I17" s="25"/>
      <c r="J17" s="25" t="s">
        <v>7</v>
      </c>
      <c r="K17" s="25"/>
      <c r="L17" s="884" t="str">
        <f>+表紙!L41</f>
        <v>ファーストコーポレーション株式会社
代表取締役　中村利秋</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03-5347-9103</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ファーストコーポレーション株式会社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1875</v>
      </c>
      <c r="Q25" s="891"/>
      <c r="R25" s="891"/>
      <c r="S25" s="891"/>
      <c r="T25" s="891"/>
      <c r="U25" s="892"/>
    </row>
    <row r="26" spans="1:21" ht="26.25" customHeight="1" x14ac:dyDescent="0.15">
      <c r="C26" s="538" t="s">
        <v>11</v>
      </c>
      <c r="D26" s="539"/>
      <c r="E26" s="540"/>
      <c r="F26" s="906" t="str">
        <f>+表紙!F50</f>
        <v>東京都杉並区荻窪4-30-16　藤澤ビルディング8階</v>
      </c>
      <c r="G26" s="907"/>
      <c r="H26" s="907"/>
      <c r="I26" s="907"/>
      <c r="J26" s="907"/>
      <c r="K26" s="907"/>
      <c r="L26" s="907"/>
      <c r="M26" s="907"/>
      <c r="N26" s="341" t="s">
        <v>172</v>
      </c>
      <c r="O26"/>
      <c r="P26"/>
      <c r="Q26" s="901" t="str">
        <f>IF(+表紙!Q50="","",+表紙!Q50)</f>
        <v>03-5347-0516</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共同住宅の建設工事</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4675</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175名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3495.1000000000004</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混合廃棄物率を下げるよう継続して活動を行っている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1955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・再生利用、転用にて発生を抑制していく
・混合廃棄物の発生率を下げる
・廃棄物の分別の徹底
・梱包の簡素化
・再生材の使用</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紙くず・木くず・廃プラスチック・混合廃棄物比率の低下を図っている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・再生材の使用産業廃棄物の種類および分別に取り組む
・引き続き、混合廃棄物率が低下するよう活動していく</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・自ら再生利用を行った実績は無い</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・自ら再生利用を行う予定は無い</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中間処理の施設は保有していない</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中間処理の施設は保有する予定は無い</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埋立、海洋投入処分の実績は無い</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埋立、海洋投入処分を行う予定は無い</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3495.1000000000004</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2240.5</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3495.1000000000004</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・再生利用が可能なものは再生利用業者へ委託する
・現場内での分別推進による混廃率の削減する
・電子マニフェスト対応会社を優先使用する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1955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1955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・可能な限り優良認定処理業者から選定する
・電子マニフェスト利用率の更なる向上を図る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2024-07-01T01:01:58Z</dcterms:created>
  <dcterms:modified xsi:type="dcterms:W3CDTF">2024-09-05T04:38:07Z</dcterms:modified>
</cp:coreProperties>
</file>