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18165" windowHeight="42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2" i="94" l="1"/>
  <c r="H31" i="94" s="1"/>
  <c r="H26" i="94" s="1"/>
  <c r="AA44" i="94"/>
  <c r="K226" i="95" s="1"/>
  <c r="K202" i="98" s="1"/>
  <c r="I32" i="94"/>
  <c r="AA28" i="94"/>
  <c r="AA29" i="94"/>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<sst xmlns="http://schemas.openxmlformats.org/spreadsheetml/2006/main" count="3179" uniqueCount="463">
  <si>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</si>
  <si>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</si>
  <si>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</si>
  <si>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</si>
  <si>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</si>
  <si>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</si>
  <si>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</si>
  <si>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</si>
  <si>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</si>
  <si>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</si>
  <si>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</si>
  <si>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</si>
  <si>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</si>
  <si>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</si>
  <si>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</si>
  <si>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</si>
  <si>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</si>
  <si>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</si>
  <si>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</si>
  <si>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</si>
  <si>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</si>
  <si>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</si>
  <si>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</si>
  <si>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</si>
  <si>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</si>
  <si>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</si>
  <si>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</si>
  <si>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</si>
  <si>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</si>
  <si>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</si>
  <si>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</si>
  <si>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</si>
  <si>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</si>
  <si>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</si>
  <si>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</si>
  <si>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</si>
  <si>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</si>
  <si>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</si>
  <si>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</si>
  <si>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</si>
  <si>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</si>
  <si>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</si>
  <si>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</si>
  <si>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</si>
  <si>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</si>
  <si>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</si>
  <si>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</si>
  <si>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</si>
  <si>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</si>
  <si>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</si>
  <si>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</si>
  <si>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</si>
  <si>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</si>
  <si>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</si>
  <si>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</si>
  <si>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</si>
  <si>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</si>
  <si>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</si>
  <si>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</si>
  <si>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</si>
  <si>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</si>
  <si>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</si>
  <si>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</si>
  <si>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</si>
  <si>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</si>
  <si>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</si>
  <si>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</si>
  <si>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</si>
  <si>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</si>
  <si>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</si>
  <si>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</si>
  <si>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</si>
  <si>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</si>
  <si>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</si>
  <si>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</si>
  <si>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</si>
  <si>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</si>
  <si>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</si>
  <si>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</si>
  <si>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</si>
  <si>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</si>
  <si>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</si>
  <si>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</si>
  <si>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</si>
  <si>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</si>
  <si>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</si>
  <si>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</si>
  <si>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</si>
  <si>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</si>
  <si>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</si>
  <si>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</si>
  <si>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</si>
  <si>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</si>
  <si>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</si>
  <si>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</si>
  <si>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</si>
  <si>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</si>
  <si>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</si>
  <si>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</si>
  <si>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</si>
  <si>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</si>
  <si>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</si>
  <si>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</si>
  <si>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</si>
  <si>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</si>
  <si>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</si>
  <si>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</si>
  <si>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</si>
  <si>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</si>
  <si>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</si>
  <si>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</si>
  <si>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</si>
  <si>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</si>
  <si>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</si>
  <si>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</si>
  <si>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</si>
  <si>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</si>
  <si>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</si>
  <si>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</si>
  <si>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</si>
  <si>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</si>
  <si>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</si>
  <si>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</si>
  <si>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</si>
  <si>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</si>
  <si>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</si>
  <si>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</si>
  <si>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</si>
  <si>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</si>
  <si>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</si>
  <si>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</si>
  <si>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</si>
  <si>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</si>
  <si>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</si>
  <si>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</si>
  <si>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</si>
  <si>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</si>
  <si>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</si>
  <si>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</si>
  <si>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</si>
  <si>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</si>
  <si>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</si>
  <si>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</si>
  <si>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</si>
  <si>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</si>
  <si>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</si>
  <si>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</si>
  <si>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</si>
  <si>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</si>
  <si>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</si>
  <si>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</si>
  <si>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</si>
  <si>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</si>
  <si>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</si>
  <si>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</si>
  <si>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</si>
  <si>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</si>
  <si>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</si>
  <si>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</si>
  <si>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</si>
  <si>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</si>
  <si>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</si>
  <si>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</si>
  <si>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</si>
  <si>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</si>
  <si>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</si>
  <si>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</si>
  <si>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</si>
  <si>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</si>
  <si>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</si>
  <si>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</si>
  <si>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</si>
  <si>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</si>
  <si>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</si>
  <si>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</si>
  <si>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</si>
  <si>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</si>
  <si>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</si>
  <si>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</si>
  <si>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</si>
  <si>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</si>
  <si>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</si>
  <si>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</si>
  <si>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</si>
  <si>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</si>
  <si>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</si>
  <si>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</si>
  <si>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</si>
  <si>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</si>
  <si>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</si>
  <si>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</si>
  <si>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</si>
  <si>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</si>
  <si>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</si>
  <si>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</si>
  <si>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</si>
  <si>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</si>
  <si>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</si>
  <si>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</si>
  <si>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</si>
  <si>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</si>
  <si>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</si>
  <si>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</si>
  <si>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</si>
  <si>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</si>
  <si>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</si>
  <si>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</si>
  <si>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</si>
  <si>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</si>
  <si>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</si>
  <si>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</si>
  <si>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</si>
  <si>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</si>
  <si>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</si>
  <si>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</si>
  <si>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</si>
  <si>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</si>
  <si>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</si>
  <si>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</si>
  <si>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</si>
  <si>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</si>
  <si>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</si>
  <si>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</si>
  <si>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</si>
  <si>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</si>
  <si>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</si>
  <si>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</si>
  <si>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</si>
  <si>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</si>
  <si>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</si>
  <si>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</si>
  <si>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</si>
  <si>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</si>
  <si>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</si>
  <si>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</si>
  <si>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</si>
  <si>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</si>
  <si>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</si>
  <si>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</si>
  <si>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</si>
  <si>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</si>
  <si>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</si>
  <si>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</si>
  <si>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</si>
  <si>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</si>
  <si>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</si>
  <si>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</si>
  <si>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</si>
  <si>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</si>
  <si>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</si>
  <si>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</si>
  <si>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</si>
  <si>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</si>
  <si>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</si>
  <si>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</si>
  <si>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</si>
  <si>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</si>
  <si>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</si>
  <si>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</si>
  <si>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</si>
  <si>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</si>
  <si>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</si>
  <si>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</si>
  <si>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</si>
  <si>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</si>
  <si>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</si>
  <si>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</si>
  <si>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</si>
  <si>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</si>
  <si>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</si>
  <si>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</si>
  <si>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</si>
  <si>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</si>
  <si>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</si>
  <si>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</si>
  <si>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</si>
  <si>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</si>
  <si>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</si>
  <si>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</si>
  <si>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</si>
  <si>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</si>
  <si>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</si>
  <si>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</si>
  <si>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</si>
  <si>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</si>
  <si>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</si>
  <si>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</si>
  <si>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</si>
  <si>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</si>
  <si>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</si>
  <si>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</si>
  <si>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</si>
  <si>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</si>
  <si>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</si>
  <si>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</si>
  <si>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</si>
  <si>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</si>
  <si>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</si>
  <si>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</si>
  <si>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</si>
  <si>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</si>
  <si>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</si>
  <si>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</si>
  <si>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</si>
  <si>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</si>
  <si>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</si>
  <si>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</si>
  <si>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</si>
  <si>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</si>
  <si>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</si>
  <si>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</si>
  <si>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</si>
  <si>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</si>
  <si>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</si>
  <si>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</si>
  <si>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</si>
  <si>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</si>
  <si>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</si>
  <si>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</si>
  <si>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</si>
  <si>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</si>
  <si>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</si>
  <si>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</si>
  <si>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</si>
  <si>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</si>
  <si>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</si>
  <si>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</si>
  <si>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</si>
  <si>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</si>
  <si>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</si>
  <si>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</si>
  <si>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</si>
  <si>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</si>
  <si>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</si>
  <si>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</si>
  <si>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</si>
  <si>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</si>
  <si>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</si>
  <si>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</si>
  <si>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</si>
  <si>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</si>
  <si>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</si>
  <si>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</si>
  <si>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</si>
  <si>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</si>
  <si>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</si>
  <si>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</si>
  <si>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</si>
  <si>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</si>
  <si>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</si>
  <si>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</si>
  <si>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</si>
  <si>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</si>
  <si>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</si>
  <si>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</si>
  <si>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</si>
  <si>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</si>
  <si>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</si>
  <si>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</si>
  <si>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</si>
  <si>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</si>
  <si>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</si>
  <si>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</si>
  <si>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</si>
  <si>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</si>
  <si>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</si>
  <si>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</si>
  <si>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</si>
  <si>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</si>
  <si>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</si>
  <si>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</si>
  <si>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</si>
  <si>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</si>
  <si>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</si>
  <si>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</si>
  <si>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</si>
  <si>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</si>
  <si>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</si>
  <si>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</si>
  <si>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</si>
  <si>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</si>
  <si>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</si>
  <si>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</si>
  <si>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</si>
  <si>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</si>
  <si>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</si>
  <si>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</si>
  <si>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</si>
  <si>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</si>
  <si>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</si>
  <si>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</si>
  <si>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</si>
  <si>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</si>
  <si>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</si>
  <si>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</si>
  <si>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</si>
  <si>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</si>
  <si>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</si>
  <si>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</si>
  <si>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</si>
  <si>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</si>
  <si>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</si>
  <si>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</si>
  <si>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</si>
  <si>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</si>
  <si>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</si>
  <si>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</si>
  <si>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</si>
  <si>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</si>
  <si>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</si>
  <si>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</si>
  <si>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</si>
  <si>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</si>
  <si>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</si>
  <si>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</si>
  <si>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</si>
  <si>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</si>
  <si>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</si>
  <si>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</si>
  <si>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</si>
  <si>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</si>
  <si>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</si>
  <si>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</si>
  <si>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</si>
  <si>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</si>
  <si>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</si>
  <si>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</si>
  <si>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</si>
  <si>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</si>
  <si>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</si>
  <si>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</si>
  <si>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</si>
  <si>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</si>
  <si>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</si>
  <si>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</si>
  <si>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</si>
  <si>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</si>
  <si>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</si>
  <si>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</si>
  <si>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</si>
  <si>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</si>
  <si>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</si>
  <si>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</si>
  <si>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</si>
  <si>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</si>
  <si>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19日</t>
    <phoneticPr fontId="3"/>
  </si>
  <si>
    <t>横浜市中区相生町6丁目102番地</t>
    <phoneticPr fontId="3"/>
  </si>
  <si>
    <t>株式会社　デック　代表取締役　川口一成</t>
    <phoneticPr fontId="3"/>
  </si>
  <si>
    <t>045-671-1661</t>
    <phoneticPr fontId="3"/>
  </si>
  <si>
    <t>株式会社　デック</t>
    <phoneticPr fontId="3"/>
  </si>
  <si>
    <t>浜市中区相生町6丁目102番地</t>
    <phoneticPr fontId="3"/>
  </si>
  <si>
    <t>045-671-1661</t>
    <phoneticPr fontId="3"/>
  </si>
  <si>
    <t>水道施設工事・鋼構造工事・土木工事・鋼構造及び水道製品製作、販売</t>
    <phoneticPr fontId="3"/>
  </si>
  <si>
    <t>・がれき類　：　破砕⇒再資源化　　　　　　　　　　　　　　　　　　　　　　　　　　　　　　　　　　　　　　　　　　　　　　　　　　　　　　　　　　　　　　・廃プラスチック類　：　破砕・圧縮⇒再資源化　　　　　　　　　　　　　　　　　　　　　　　　　　　　　　　　　　　　　　　　　　　　・混合　：　破砕・機械選別⇒埋立　　　　　　　　　　　　　　　　　　　　　　　　　　　　　　　　　　　　　　　　　　　　　　　　　　　　　　　　　　　　　　　　　・紙くず　：　　破砕⇒焼却・埋立　　　　　　　　　　　　　　　　　　　　　　　　　　　　　　　　　　　　　　　　　　　　　　　　　　　　　　　　　　　　　　　　　　　・木くず　：　破砕⇒再資源化　　　　　　　　　　　　　　　　　　　　　　　　　　　　　　　　　　　　　　　　　　　　　　　　　　　　　　　　　　　　　　　　　　　　　　・汚泥　：　脱水⇒混錬⇒再資源化　　　　　　　　　　　　　　　　　　　　　　　　　　　　　　　　　　　　　　　　　　　　　　　　　　　　　　　・建設汚泥　：　脱水⇒混錬⇒再資源化</t>
    <rPh sb="4" eb="5">
      <t>ルイ</t>
    </rPh>
    <rPh sb="8" eb="10">
      <t>ハサイ</t>
    </rPh>
    <rPh sb="11" eb="15">
      <t>サイシゲンカ</t>
    </rPh>
    <rPh sb="397" eb="399">
      <t>ダッスイ</t>
    </rPh>
    <rPh sb="400" eb="402">
      <t>コンレン</t>
    </rPh>
    <rPh sb="403" eb="407">
      <t>サイシゲンカ</t>
    </rPh>
    <rPh sb="470" eb="472">
      <t>ダッスイ</t>
    </rPh>
    <rPh sb="473" eb="475">
      <t>コンレン</t>
    </rPh>
    <rPh sb="476" eb="480">
      <t>サイシゲンカ</t>
    </rPh>
    <phoneticPr fontId="3"/>
  </si>
  <si>
    <t>【現場代理人】廃棄物搬出及び管理票発行⇒【運搬者】⇒廃棄物を運搬し管理票を処分場へ搬送⇒【処分場】廃棄物検収後、所定の管理票を代理人へ送付　　　　　　　　　　　　　　　　　　　　　　　　　　　　　　　　　　　　　　　　　　　　　　　　　　　　　　　　　　　　　　　　　　　　　　　　　　　　　　　　　　　　　　　　　　　　　　　　　　　　【店社】現場での廃棄物の管理状況を、パトロールや内部監査で確認をする。</t>
    <phoneticPr fontId="3"/>
  </si>
  <si>
    <t>現場での発生品を適正に処理した。</t>
    <rPh sb="8" eb="10">
      <t>テキセイ</t>
    </rPh>
    <rPh sb="11" eb="13">
      <t>ショリ</t>
    </rPh>
    <phoneticPr fontId="3"/>
  </si>
  <si>
    <t>現状維持</t>
    <phoneticPr fontId="3"/>
  </si>
  <si>
    <t>現状維持</t>
    <phoneticPr fontId="3"/>
  </si>
  <si>
    <t>ほぼ全てのリサイクル施設に搬入</t>
    <phoneticPr fontId="3"/>
  </si>
  <si>
    <t>なし</t>
    <phoneticPr fontId="3"/>
  </si>
  <si>
    <t>なし</t>
    <phoneticPr fontId="3"/>
  </si>
  <si>
    <t>なし</t>
    <phoneticPr fontId="3"/>
  </si>
  <si>
    <t>100％リサイクル化</t>
    <rPh sb="9" eb="10">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</si>
</sst>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7424" y="2002318"/>
          <a:ext cx="391450" cy="578032"/>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8280" y="1993174"/>
          <a:ext cx="393845" cy="579556"/>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8280" y="2002318"/>
          <a:ext cx="393845" cy="578032"/>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8280" y="1984030"/>
          <a:ext cx="393845" cy="579556"/>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8280" y="2019082"/>
          <a:ext cx="393845" cy="570412"/>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8280" y="2009938"/>
          <a:ext cx="393845" cy="579556"/>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8280" y="1993174"/>
          <a:ext cx="393845" cy="579556"/>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8280" y="1993174"/>
          <a:ext cx="393845" cy="579556"/>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8280" y="2009938"/>
          <a:ext cx="393845" cy="579556"/>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8280" y="1993174"/>
          <a:ext cx="393845" cy="579556"/>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8280" y="2002318"/>
          <a:ext cx="393845" cy="578032"/>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8280" y="1993174"/>
          <a:ext cx="393845" cy="579556"/>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8280" y="1984030"/>
          <a:ext cx="393845" cy="570412"/>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8280" y="2009938"/>
          <a:ext cx="393845" cy="579556"/>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8280" y="2002318"/>
          <a:ext cx="393845" cy="578032"/>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8280" y="2002318"/>
          <a:ext cx="393845" cy="578032"/>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8280" y="2009938"/>
          <a:ext cx="393845" cy="579556"/>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8280" y="2002318"/>
          <a:ext cx="393845" cy="578032"/>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8280" y="1993174"/>
          <a:ext cx="393845" cy="579556"/>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8280" y="1984030"/>
          <a:ext cx="393845" cy="579556"/>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6" zoomScale="98" zoomScaleNormal="115" zoomScaleSheetLayoutView="98" workbookViewId="0">
      <selection activeCell="F240" sqref="F240"/>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448</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449</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1934</v>
      </c>
      <c r="Q49" s="754"/>
      <c r="R49" s="754"/>
      <c r="S49" s="754"/>
      <c r="T49" s="754"/>
      <c r="U49" s="755"/>
    </row>
    <row r="50" spans="3:54" ht="26.25" customHeight="1" x14ac:dyDescent="0.15">
      <c r="C50" s="726" t="s">
        <v>11</v>
      </c>
      <c r="D50" s="727"/>
      <c r="E50" s="728"/>
      <c r="F50" s="737" t="s">
        <v>450</v>
      </c>
      <c r="G50" s="738"/>
      <c r="H50" s="738"/>
      <c r="I50" s="738"/>
      <c r="J50" s="738"/>
      <c r="K50" s="738"/>
      <c r="L50" s="738"/>
      <c r="M50" s="738"/>
      <c r="N50" s="592" t="s">
        <v>172</v>
      </c>
      <c r="O50" s="595"/>
      <c r="P50" s="596"/>
      <c r="Q50" s="741" t="s">
        <v>451</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1048</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95</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453</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454</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3</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2055.4</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455</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7</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1014.2</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457</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458</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456</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459</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459</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460</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461</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459</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461</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2055.4</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0.2</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2055.4</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459</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1014.2</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3.2</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1014.2</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462</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株式会社　デック</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8"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17.2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v>
      </c>
      <c r="P27" s="863"/>
      <c r="Q27" s="863"/>
      <c r="R27" s="863"/>
      <c r="S27" s="59" t="s">
        <v>38</v>
      </c>
      <c r="T27" s="80"/>
      <c r="U27" s="80"/>
      <c r="X27" s="78" t="s">
        <v>39</v>
      </c>
      <c r="Y27" s="81"/>
      <c r="AG27" s="68"/>
      <c r="AH27" s="68"/>
      <c r="AI27" s="68"/>
      <c r="AJ27" s="68"/>
      <c r="AK27" s="905">
        <f>+AG18+O27</f>
        <v>10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17.2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17.2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0.2</v>
      </c>
      <c r="P27" s="863"/>
      <c r="Q27" s="863"/>
      <c r="R27" s="863"/>
      <c r="S27" s="59" t="s">
        <v>38</v>
      </c>
      <c r="T27" s="80"/>
      <c r="U27" s="80"/>
      <c r="X27" s="78" t="s">
        <v>39</v>
      </c>
      <c r="Y27" s="81"/>
      <c r="AG27" s="68"/>
      <c r="AH27" s="68"/>
      <c r="AI27" s="68"/>
      <c r="AJ27" s="68"/>
      <c r="AK27" s="905">
        <f>+AG18+O27</f>
        <v>0.2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0.2</v>
      </c>
      <c r="G30" s="875"/>
      <c r="H30" s="234" t="s">
        <v>198</v>
      </c>
      <c r="L30" s="872"/>
      <c r="O30" s="71"/>
      <c r="Q30" s="862">
        <f>+ROUND(Z28,1)+ROUND(Z29,1)+ROUND(Z30,1)</f>
        <v>0.2</v>
      </c>
      <c r="R30" s="863"/>
      <c r="S30" s="863"/>
      <c r="T30" s="863"/>
      <c r="U30" s="59" t="s">
        <v>16</v>
      </c>
      <c r="X30" s="860" t="s">
        <v>186</v>
      </c>
      <c r="Y30" s="861"/>
      <c r="Z30" s="853"/>
      <c r="AA30" s="854"/>
      <c r="AB30" s="854"/>
      <c r="AC30" s="854"/>
      <c r="AD30" s="854"/>
      <c r="AE30" s="59" t="s">
        <v>13</v>
      </c>
      <c r="AK30" s="814">
        <v>0.2</v>
      </c>
      <c r="AL30" s="815"/>
      <c r="AM30" s="815"/>
      <c r="AN30" s="815"/>
      <c r="AO30" s="67" t="s">
        <v>13</v>
      </c>
      <c r="AR30" s="921"/>
      <c r="AS30" s="918"/>
      <c r="AT30" s="918"/>
      <c r="AU30" s="919"/>
    </row>
    <row r="31" spans="2:48" ht="27" customHeight="1" thickTop="1" thickBot="1" x14ac:dyDescent="0.2">
      <c r="B31" s="888" t="s">
        <v>375</v>
      </c>
      <c r="C31" s="839"/>
      <c r="D31" s="839"/>
      <c r="E31" s="840"/>
      <c r="F31" s="874">
        <v>0.2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8"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v>
      </c>
      <c r="P27" s="863"/>
      <c r="Q27" s="863"/>
      <c r="R27" s="863"/>
      <c r="S27" s="59" t="s">
        <v>38</v>
      </c>
      <c r="T27" s="80"/>
      <c r="U27" s="80"/>
      <c r="X27" s="78" t="s">
        <v>39</v>
      </c>
      <c r="Y27" s="81"/>
      <c r="AG27" s="68"/>
      <c r="AH27" s="68"/>
      <c r="AI27" s="68"/>
      <c r="AJ27" s="68"/>
      <c r="AK27" s="905">
        <f>+AG18+O27</f>
        <v>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v>
      </c>
      <c r="R30" s="863"/>
      <c r="S30" s="863"/>
      <c r="T30" s="863"/>
      <c r="U30" s="59" t="s">
        <v>16</v>
      </c>
      <c r="X30" s="860" t="s">
        <v>186</v>
      </c>
      <c r="Y30" s="861"/>
      <c r="Z30" s="853"/>
      <c r="AA30" s="854"/>
      <c r="AB30" s="854"/>
      <c r="AC30" s="854"/>
      <c r="AD30" s="854"/>
      <c r="AE30" s="59" t="s">
        <v>13</v>
      </c>
      <c r="AK30" s="814">
        <v>1</v>
      </c>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v>
      </c>
      <c r="P27" s="863"/>
      <c r="Q27" s="863"/>
      <c r="R27" s="863"/>
      <c r="S27" s="59" t="s">
        <v>38</v>
      </c>
      <c r="T27" s="80"/>
      <c r="U27" s="80"/>
      <c r="X27" s="78" t="s">
        <v>39</v>
      </c>
      <c r="Y27" s="81"/>
      <c r="AG27" s="68"/>
      <c r="AH27" s="68"/>
      <c r="AI27" s="68"/>
      <c r="AJ27" s="68"/>
      <c r="AK27" s="905">
        <f>+AG18+O27</f>
        <v>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v>
      </c>
      <c r="R30" s="863"/>
      <c r="S30" s="863"/>
      <c r="T30" s="863"/>
      <c r="U30" s="59" t="s">
        <v>16</v>
      </c>
      <c r="X30" s="860" t="s">
        <v>186</v>
      </c>
      <c r="Y30" s="861"/>
      <c r="Z30" s="853"/>
      <c r="AA30" s="854"/>
      <c r="AB30" s="854"/>
      <c r="AC30" s="854"/>
      <c r="AD30" s="854"/>
      <c r="AE30" s="59" t="s">
        <v>13</v>
      </c>
      <c r="AK30" s="814">
        <v>1</v>
      </c>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v>
      </c>
      <c r="P27" s="863"/>
      <c r="Q27" s="863"/>
      <c r="R27" s="863"/>
      <c r="S27" s="59" t="s">
        <v>38</v>
      </c>
      <c r="T27" s="80"/>
      <c r="U27" s="80"/>
      <c r="X27" s="78" t="s">
        <v>39</v>
      </c>
      <c r="Y27" s="81"/>
      <c r="AG27" s="68"/>
      <c r="AH27" s="68"/>
      <c r="AI27" s="68"/>
      <c r="AJ27" s="68"/>
      <c r="AK27" s="905">
        <f>+AG18+O27</f>
        <v>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2038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1000</v>
      </c>
      <c r="P27" s="863"/>
      <c r="Q27" s="863"/>
      <c r="R27" s="863"/>
      <c r="S27" s="59" t="s">
        <v>38</v>
      </c>
      <c r="T27" s="80"/>
      <c r="U27" s="80"/>
      <c r="X27" s="78" t="s">
        <v>39</v>
      </c>
      <c r="Y27" s="81"/>
      <c r="AG27" s="68"/>
      <c r="AH27" s="68"/>
      <c r="AI27" s="68"/>
      <c r="AJ27" s="68"/>
      <c r="AK27" s="905">
        <f>+AG18+O27</f>
        <v>1000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2038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1000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2038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AK27:AN27"/>
    <mergeCell ref="F30:G30"/>
    <mergeCell ref="T23:W23"/>
    <mergeCell ref="B29:E29"/>
    <mergeCell ref="B27:E27"/>
    <mergeCell ref="B23:E23"/>
    <mergeCell ref="F24:G24"/>
    <mergeCell ref="F26:G26"/>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8"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デック</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v>
      </c>
      <c r="P27" s="863"/>
      <c r="Q27" s="863"/>
      <c r="R27" s="863"/>
      <c r="S27" s="59" t="s">
        <v>38</v>
      </c>
      <c r="T27" s="80"/>
      <c r="U27" s="80"/>
      <c r="X27" s="78" t="s">
        <v>39</v>
      </c>
      <c r="Y27" s="81"/>
      <c r="AG27" s="68"/>
      <c r="AH27" s="68"/>
      <c r="AI27" s="68"/>
      <c r="AJ27" s="68"/>
      <c r="AK27" s="905">
        <f>+AG18+O27</f>
        <v>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v>
      </c>
      <c r="R30" s="863"/>
      <c r="S30" s="863"/>
      <c r="T30" s="863"/>
      <c r="U30" s="59" t="s">
        <v>16</v>
      </c>
      <c r="X30" s="860" t="s">
        <v>186</v>
      </c>
      <c r="Y30" s="861"/>
      <c r="Z30" s="853"/>
      <c r="AA30" s="854"/>
      <c r="AB30" s="854"/>
      <c r="AC30" s="854"/>
      <c r="AD30" s="854"/>
      <c r="AE30" s="59" t="s">
        <v>13</v>
      </c>
      <c r="AK30" s="814">
        <v>1</v>
      </c>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株式会社　デック</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17.2</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0.2</v>
      </c>
      <c r="M9" s="507" t="str">
        <f>IF(OR(ｷ.紙くず!F24&gt;0,ｷ.紙くず!F24&lt;0),ｷ.紙くず!F24,IF(M$19&gt;0,"0",0))</f>
        <v>0</v>
      </c>
      <c r="N9" s="507" t="str">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t="str">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2038</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t="str">
        <f>IF(OR(ﾄ.混合廃棄物その他!F24&gt;0,ﾄ.混合廃棄物その他!F24&lt;0),ﾄ.混合廃棄物その他!F24,IF(Z$19&gt;0,"0",0))</f>
        <v>0</v>
      </c>
      <c r="AA9" s="509">
        <f>IF(SUM(G9:Z9)&gt;0,SUM(G9:Z9),IF(AA$19&gt;0,"0",0))</f>
        <v>2055.4</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17.2</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0.2</v>
      </c>
      <c r="M14" s="513" t="str">
        <f>IF(OR(ｷ.紙くず!F29&gt;0,ｷ.紙くず!F29&lt;0),ｷ.紙くず!F29,IF(M$19&gt;0,"0",0))</f>
        <v>0</v>
      </c>
      <c r="N14" s="513" t="str">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t="str">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2038</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t="str">
        <f>IF(OR(ﾄ.混合廃棄物その他!F29&gt;0,ﾄ.混合廃棄物その他!F29&lt;0),ﾄ.混合廃棄物その他!F29,IF(Z$19&gt;0,"0",0))</f>
        <v>0</v>
      </c>
      <c r="AA14" s="515">
        <f t="shared" si="0"/>
        <v>2055.4</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0.2</v>
      </c>
      <c r="M15" s="513" t="str">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f t="shared" si="0"/>
        <v>0.2</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17.2</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0.2</v>
      </c>
      <c r="M16" s="513" t="str">
        <f>IF(OR(ｷ.紙くず!F31&gt;0,ｷ.紙くず!F31&lt;0),ｷ.紙くず!F31,IF(M$19&gt;0,"0",0))</f>
        <v>0</v>
      </c>
      <c r="N16" s="513" t="str">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t="str">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2038</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t="str">
        <f>IF(OR(ﾄ.混合廃棄物その他!F31&gt;0,ﾄ.混合廃棄物その他!F31&lt;0),ﾄ.混合廃棄物その他!F31,IF(Z$19&gt;0,"0",0))</f>
        <v>0</v>
      </c>
      <c r="AA16" s="515">
        <f t="shared" si="0"/>
        <v>2055.4</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10</v>
      </c>
      <c r="I19" s="519">
        <f t="shared" si="1"/>
        <v>0</v>
      </c>
      <c r="J19" s="519">
        <f t="shared" si="1"/>
        <v>0</v>
      </c>
      <c r="K19" s="519">
        <f t="shared" si="1"/>
        <v>0</v>
      </c>
      <c r="L19" s="519">
        <f t="shared" si="1"/>
        <v>0.2</v>
      </c>
      <c r="M19" s="519">
        <f t="shared" si="1"/>
        <v>1</v>
      </c>
      <c r="N19" s="519">
        <f t="shared" si="1"/>
        <v>1</v>
      </c>
      <c r="O19" s="519">
        <f t="shared" si="1"/>
        <v>0</v>
      </c>
      <c r="P19" s="519">
        <f t="shared" si="1"/>
        <v>0</v>
      </c>
      <c r="Q19" s="519">
        <f t="shared" si="1"/>
        <v>0</v>
      </c>
      <c r="R19" s="519">
        <f t="shared" si="1"/>
        <v>0</v>
      </c>
      <c r="S19" s="519">
        <f t="shared" si="1"/>
        <v>1</v>
      </c>
      <c r="T19" s="519">
        <f t="shared" si="1"/>
        <v>0</v>
      </c>
      <c r="U19" s="519">
        <f t="shared" si="1"/>
        <v>0</v>
      </c>
      <c r="V19" s="519">
        <f t="shared" si="1"/>
        <v>1000</v>
      </c>
      <c r="W19" s="519">
        <f t="shared" si="1"/>
        <v>0</v>
      </c>
      <c r="X19" s="519">
        <f t="shared" si="1"/>
        <v>0</v>
      </c>
      <c r="Y19" s="519">
        <f t="shared" si="1"/>
        <v>0</v>
      </c>
      <c r="Z19" s="520">
        <f t="shared" si="1"/>
        <v>1</v>
      </c>
      <c r="AA19" s="521">
        <f t="shared" ref="AA19:AA25" si="2">SUM(G19:Z19)</f>
        <v>1014.2</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10</v>
      </c>
      <c r="I37" s="554">
        <f t="shared" si="8"/>
        <v>0</v>
      </c>
      <c r="J37" s="554">
        <f t="shared" si="8"/>
        <v>0</v>
      </c>
      <c r="K37" s="554">
        <f t="shared" si="8"/>
        <v>0</v>
      </c>
      <c r="L37" s="554">
        <f t="shared" si="8"/>
        <v>0.2</v>
      </c>
      <c r="M37" s="554">
        <f t="shared" si="8"/>
        <v>1</v>
      </c>
      <c r="N37" s="554">
        <f t="shared" si="8"/>
        <v>1</v>
      </c>
      <c r="O37" s="554">
        <f t="shared" si="8"/>
        <v>0</v>
      </c>
      <c r="P37" s="554">
        <f t="shared" si="8"/>
        <v>0</v>
      </c>
      <c r="Q37" s="554">
        <f t="shared" si="8"/>
        <v>0</v>
      </c>
      <c r="R37" s="554">
        <f t="shared" si="8"/>
        <v>0</v>
      </c>
      <c r="S37" s="554">
        <f t="shared" si="8"/>
        <v>1</v>
      </c>
      <c r="T37" s="554">
        <f t="shared" si="8"/>
        <v>0</v>
      </c>
      <c r="U37" s="554">
        <f t="shared" si="8"/>
        <v>0</v>
      </c>
      <c r="V37" s="554">
        <f t="shared" si="8"/>
        <v>1000</v>
      </c>
      <c r="W37" s="554">
        <f t="shared" si="8"/>
        <v>0</v>
      </c>
      <c r="X37" s="554">
        <f t="shared" si="8"/>
        <v>0</v>
      </c>
      <c r="Y37" s="554">
        <f t="shared" si="8"/>
        <v>0</v>
      </c>
      <c r="Z37" s="555">
        <f t="shared" si="8"/>
        <v>1</v>
      </c>
      <c r="AA37" s="556">
        <f t="shared" si="4"/>
        <v>1014.2</v>
      </c>
    </row>
    <row r="38" spans="2:27" ht="24" customHeight="1" x14ac:dyDescent="0.15">
      <c r="B38" s="186"/>
      <c r="C38" s="939"/>
      <c r="D38" s="247"/>
      <c r="E38" s="245" t="s">
        <v>319</v>
      </c>
      <c r="F38" s="585"/>
      <c r="G38" s="545">
        <f t="shared" ref="G38:Z38" si="9">SUM(G39:G41)</f>
        <v>0</v>
      </c>
      <c r="H38" s="545">
        <f t="shared" si="9"/>
        <v>10</v>
      </c>
      <c r="I38" s="545">
        <f t="shared" si="9"/>
        <v>0</v>
      </c>
      <c r="J38" s="545">
        <f t="shared" si="9"/>
        <v>0</v>
      </c>
      <c r="K38" s="545">
        <f t="shared" si="9"/>
        <v>0</v>
      </c>
      <c r="L38" s="545">
        <f t="shared" si="9"/>
        <v>0.2</v>
      </c>
      <c r="M38" s="545">
        <f t="shared" si="9"/>
        <v>1</v>
      </c>
      <c r="N38" s="545">
        <f t="shared" si="9"/>
        <v>1</v>
      </c>
      <c r="O38" s="545">
        <f t="shared" si="9"/>
        <v>0</v>
      </c>
      <c r="P38" s="545">
        <f t="shared" si="9"/>
        <v>0</v>
      </c>
      <c r="Q38" s="545">
        <f t="shared" si="9"/>
        <v>0</v>
      </c>
      <c r="R38" s="545">
        <f t="shared" si="9"/>
        <v>0</v>
      </c>
      <c r="S38" s="545">
        <f t="shared" si="9"/>
        <v>1</v>
      </c>
      <c r="T38" s="545">
        <f t="shared" si="9"/>
        <v>0</v>
      </c>
      <c r="U38" s="545">
        <f t="shared" si="9"/>
        <v>0</v>
      </c>
      <c r="V38" s="545">
        <f t="shared" si="9"/>
        <v>1000</v>
      </c>
      <c r="W38" s="545">
        <f t="shared" si="9"/>
        <v>0</v>
      </c>
      <c r="X38" s="545">
        <f t="shared" si="9"/>
        <v>0</v>
      </c>
      <c r="Y38" s="545">
        <f t="shared" si="9"/>
        <v>0</v>
      </c>
      <c r="Z38" s="546">
        <f t="shared" si="9"/>
        <v>1</v>
      </c>
      <c r="AA38" s="547">
        <f t="shared" si="4"/>
        <v>1014.2</v>
      </c>
    </row>
    <row r="39" spans="2:27" ht="24" customHeight="1" x14ac:dyDescent="0.15">
      <c r="B39" s="186"/>
      <c r="C39" s="939"/>
      <c r="D39" s="248"/>
      <c r="E39" s="243"/>
      <c r="F39" s="241" t="s">
        <v>233</v>
      </c>
      <c r="G39" s="548">
        <f>+ｱ.燃え殻!$Z$28</f>
        <v>0</v>
      </c>
      <c r="H39" s="548">
        <f>+ｲ.汚泥!$Z$28</f>
        <v>10</v>
      </c>
      <c r="I39" s="548">
        <f>+ｳ.廃油!$Z$28</f>
        <v>0</v>
      </c>
      <c r="J39" s="548">
        <f>+ｴ.廃酸!$Z$28</f>
        <v>0</v>
      </c>
      <c r="K39" s="548">
        <f>+ｵ.廃ｱﾙｶﾘ!$Z$28</f>
        <v>0</v>
      </c>
      <c r="L39" s="548">
        <f>+ｶ.廃ﾌﾟﾗ類!$Z$28</f>
        <v>0.2</v>
      </c>
      <c r="M39" s="548">
        <f>+ｷ.紙くず!$Z$28</f>
        <v>1</v>
      </c>
      <c r="N39" s="548">
        <f>+ｸ.木くず!$Z$28</f>
        <v>1</v>
      </c>
      <c r="O39" s="548">
        <f>+ｹ.繊維くず!$Z$28</f>
        <v>0</v>
      </c>
      <c r="P39" s="548">
        <f>+ｺ.動植物性残さ!$Z$28</f>
        <v>0</v>
      </c>
      <c r="Q39" s="548">
        <f>+ｻ.動物系固形不要物!$Z$28</f>
        <v>0</v>
      </c>
      <c r="R39" s="548">
        <f>+ｼ.ｺﾞﾑくず!$Z$28</f>
        <v>0</v>
      </c>
      <c r="S39" s="548">
        <f>+ｽ.金属くず!$Z$28</f>
        <v>1</v>
      </c>
      <c r="T39" s="548">
        <f>+ｾ.ｶﾞﾗｽ･ｺﾝｸﾘ･陶磁器くず!$Z$28</f>
        <v>0</v>
      </c>
      <c r="U39" s="548">
        <f>+ｿ.鉱さい!$Z$28</f>
        <v>0</v>
      </c>
      <c r="V39" s="548">
        <f>+ﾀ.がれき類!$Z$28</f>
        <v>1000</v>
      </c>
      <c r="W39" s="548">
        <f>+ﾁ.動物のふん尿!$Z$28</f>
        <v>0</v>
      </c>
      <c r="X39" s="548">
        <f>+ﾂ.動物の死体!$Z$28</f>
        <v>0</v>
      </c>
      <c r="Y39" s="548">
        <f>+ﾃ.ばいじん!$Z$28</f>
        <v>0</v>
      </c>
      <c r="Z39" s="549">
        <f>+ﾄ.混合廃棄物その他!$Z$28</f>
        <v>1</v>
      </c>
      <c r="AA39" s="550">
        <f t="shared" si="4"/>
        <v>1014.2</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10</v>
      </c>
      <c r="I43" s="557">
        <f>+ｳ.廃油!$AK$27</f>
        <v>0</v>
      </c>
      <c r="J43" s="557">
        <f>+ｴ.廃酸!$AK$27</f>
        <v>0</v>
      </c>
      <c r="K43" s="557">
        <f>+ｵ.廃ｱﾙｶﾘ!$AK$27</f>
        <v>0</v>
      </c>
      <c r="L43" s="557">
        <f>+ｶ.廃ﾌﾟﾗ類!$AK$27</f>
        <v>0.2</v>
      </c>
      <c r="M43" s="557">
        <f>+ｷ.紙くず!$AK$27</f>
        <v>1</v>
      </c>
      <c r="N43" s="557">
        <f>+ｸ.木くず!$AK$27</f>
        <v>1</v>
      </c>
      <c r="O43" s="557">
        <f>+ｹ.繊維くず!$AK$27</f>
        <v>0</v>
      </c>
      <c r="P43" s="557">
        <f>+ｺ.動植物性残さ!$AK$27</f>
        <v>0</v>
      </c>
      <c r="Q43" s="557">
        <f>+ｻ.動物系固形不要物!$AK$27</f>
        <v>0</v>
      </c>
      <c r="R43" s="557">
        <f>+ｼ.ｺﾞﾑくず!$AK$27</f>
        <v>0</v>
      </c>
      <c r="S43" s="557">
        <f>+ｽ.金属くず!$AK$27</f>
        <v>1</v>
      </c>
      <c r="T43" s="557">
        <f>+ｾ.ｶﾞﾗｽ･ｺﾝｸﾘ･陶磁器くず!$AK$27</f>
        <v>0</v>
      </c>
      <c r="U43" s="557">
        <f>+ｿ.鉱さい!$AK$27</f>
        <v>0</v>
      </c>
      <c r="V43" s="557">
        <f>+ﾀ.がれき類!$AK$27</f>
        <v>1000</v>
      </c>
      <c r="W43" s="557">
        <f>+ﾁ.動物のふん尿!$AK$27</f>
        <v>0</v>
      </c>
      <c r="X43" s="557">
        <f>+ﾂ.動物の死体!$AK$27</f>
        <v>0</v>
      </c>
      <c r="Y43" s="557">
        <f>+ﾃ.ばいじん!$AK$27</f>
        <v>0</v>
      </c>
      <c r="Z43" s="558">
        <f>+ﾄ.混合廃棄物その他!$AK$27</f>
        <v>1</v>
      </c>
      <c r="AA43" s="559">
        <f t="shared" si="4"/>
        <v>1014.2</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0.2</v>
      </c>
      <c r="M44" s="560">
        <f>+ｷ.紙くず!$AK$30</f>
        <v>1</v>
      </c>
      <c r="N44" s="560">
        <f>+ｸ.木くず!$AK$30</f>
        <v>1</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1</v>
      </c>
      <c r="AA44" s="562">
        <f t="shared" si="4"/>
        <v>3.2</v>
      </c>
    </row>
    <row r="45" spans="2:27" ht="24" customHeight="1" x14ac:dyDescent="0.15">
      <c r="B45" s="186"/>
      <c r="C45" s="193"/>
      <c r="D45" s="584" t="s">
        <v>190</v>
      </c>
      <c r="E45" s="968" t="s">
        <v>237</v>
      </c>
      <c r="F45" s="969"/>
      <c r="G45" s="563">
        <f>+ｱ.燃え殻!$AR$24</f>
        <v>0</v>
      </c>
      <c r="H45" s="563">
        <f>+ｲ.汚泥!$AR$24</f>
        <v>10</v>
      </c>
      <c r="I45" s="563">
        <f>+ｳ.廃油!$AR$24</f>
        <v>0</v>
      </c>
      <c r="J45" s="563">
        <f>+ｴ.廃酸!$AR$24</f>
        <v>0</v>
      </c>
      <c r="K45" s="563">
        <f>+ｵ.廃ｱﾙｶﾘ!$AR$24</f>
        <v>0</v>
      </c>
      <c r="L45" s="563">
        <f>+ｶ.廃ﾌﾟﾗ類!$AR$24</f>
        <v>0.2</v>
      </c>
      <c r="M45" s="563">
        <f>+ｷ.紙くず!$AR$24</f>
        <v>1</v>
      </c>
      <c r="N45" s="563">
        <f>+ｸ.木くず!$AR$24</f>
        <v>1</v>
      </c>
      <c r="O45" s="563">
        <f>+ｹ.繊維くず!$AR$24</f>
        <v>0</v>
      </c>
      <c r="P45" s="563">
        <f>+ｺ.動植物性残さ!$AR$24</f>
        <v>0</v>
      </c>
      <c r="Q45" s="563">
        <f>+ｻ.動物系固形不要物!$AR$24</f>
        <v>0</v>
      </c>
      <c r="R45" s="563">
        <f>+ｼ.ｺﾞﾑくず!$AR$24</f>
        <v>0</v>
      </c>
      <c r="S45" s="563">
        <f>+ｽ.金属くず!$AR$24</f>
        <v>1</v>
      </c>
      <c r="T45" s="563">
        <f>+ｾ.ｶﾞﾗｽ･ｺﾝｸﾘ･陶磁器くず!$AR$24</f>
        <v>0</v>
      </c>
      <c r="U45" s="563">
        <f>+ｿ.鉱さい!$AR$24</f>
        <v>0</v>
      </c>
      <c r="V45" s="563">
        <f>+ﾀ.がれき類!$AR$24</f>
        <v>1000</v>
      </c>
      <c r="W45" s="563">
        <f>+ﾁ.動物のふん尿!$AR$24</f>
        <v>0</v>
      </c>
      <c r="X45" s="563">
        <f>+ﾂ.動物の死体!$AR$24</f>
        <v>0</v>
      </c>
      <c r="Y45" s="563">
        <f>+ﾃ.ばいじん!$AR$24</f>
        <v>0</v>
      </c>
      <c r="Z45" s="564">
        <f>+ﾄ.混合廃棄物その他!$AR$24</f>
        <v>1</v>
      </c>
      <c r="AA45" s="565">
        <f t="shared" si="4"/>
        <v>1014.2</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27.2</v>
      </c>
      <c r="I55" s="634">
        <f t="shared" si="10"/>
        <v>0</v>
      </c>
      <c r="J55" s="634">
        <f t="shared" si="10"/>
        <v>0</v>
      </c>
      <c r="K55" s="634">
        <f t="shared" si="10"/>
        <v>0</v>
      </c>
      <c r="L55" s="634">
        <f t="shared" si="10"/>
        <v>0.4</v>
      </c>
      <c r="M55" s="634">
        <f t="shared" si="10"/>
        <v>1</v>
      </c>
      <c r="N55" s="634">
        <f t="shared" si="10"/>
        <v>1</v>
      </c>
      <c r="O55" s="634">
        <f t="shared" si="10"/>
        <v>0</v>
      </c>
      <c r="P55" s="634">
        <f t="shared" si="10"/>
        <v>0</v>
      </c>
      <c r="Q55" s="634">
        <f t="shared" si="10"/>
        <v>0</v>
      </c>
      <c r="R55" s="634">
        <f t="shared" si="10"/>
        <v>0</v>
      </c>
      <c r="S55" s="634">
        <f t="shared" si="10"/>
        <v>1</v>
      </c>
      <c r="T55" s="634">
        <f t="shared" si="10"/>
        <v>0</v>
      </c>
      <c r="U55" s="634">
        <f t="shared" si="10"/>
        <v>0</v>
      </c>
      <c r="V55" s="634">
        <f t="shared" si="10"/>
        <v>3038</v>
      </c>
      <c r="W55" s="634">
        <f t="shared" si="10"/>
        <v>0</v>
      </c>
      <c r="X55" s="634">
        <f t="shared" si="10"/>
        <v>0</v>
      </c>
      <c r="Y55" s="634">
        <f t="shared" si="10"/>
        <v>0</v>
      </c>
      <c r="Z55" s="634">
        <f t="shared" si="10"/>
        <v>1</v>
      </c>
      <c r="AA55" s="633">
        <f>+AA9+AA19+AA20</f>
        <v>3069.6000000000004</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  19日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横浜市中区相生町6丁目102番地</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株式会社　デック　代表取締役　川口一成</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045-671-1661</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株式会社　デック</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1934</v>
      </c>
      <c r="Q25" s="989"/>
      <c r="R25" s="989"/>
      <c r="S25" s="989"/>
      <c r="T25" s="989"/>
      <c r="U25" s="990"/>
    </row>
    <row r="26" spans="1:22" ht="26.25" customHeight="1" x14ac:dyDescent="0.15">
      <c r="C26" s="1002" t="s">
        <v>11</v>
      </c>
      <c r="D26" s="1003"/>
      <c r="E26" s="1004"/>
      <c r="F26" s="1021" t="str">
        <f>+表紙!F50</f>
        <v>浜市中区相生町6丁目102番地</v>
      </c>
      <c r="G26" s="1022"/>
      <c r="H26" s="1022"/>
      <c r="I26" s="1022"/>
      <c r="J26" s="1022"/>
      <c r="K26" s="1022"/>
      <c r="L26" s="1022"/>
      <c r="M26" s="1022"/>
      <c r="N26" s="454" t="s">
        <v>172</v>
      </c>
      <c r="O26" s="383"/>
      <c r="P26" s="383"/>
      <c r="Q26" s="1016" t="str">
        <f>IF(+表紙!Q50="","",+表紙!Q50)</f>
        <v>045-671-1661</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水道施設工事・鋼構造工事・土木工事・鋼構造及び水道製品製作、販売</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1048</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95</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3</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2055.4</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現場での発生品を適正に処理した。</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7</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1014.2</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現状維持</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ほぼ全てのリサイクル施設に搬入</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現状維持</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なし</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なし</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なし</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なし</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なし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なし</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2055.4</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0.2</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2055.4</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なし</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1014.2</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3.2</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1014.2</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100％リサイクル化</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2024-09-05T04:40:06Z</dcterms:modified>
</cp:coreProperties>
</file>