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63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31" i="94"/>
  <c r="H26" i="94" s="1"/>
  <c r="AA28" i="94"/>
  <c r="AA29" i="94"/>
  <c r="AA36" i="94"/>
  <c r="H38" i="94"/>
  <c r="H37" i="94" s="1"/>
  <c r="O38" i="94"/>
  <c r="O37" i="94" s="1"/>
  <c r="O19" i="94" s="1"/>
  <c r="O10" i="94" s="1"/>
  <c r="AK27" i="82"/>
  <c r="X32" i="94"/>
  <c r="X31" i="94" s="1"/>
  <c r="X26" i="94" s="1"/>
  <c r="X27" i="94" s="1"/>
  <c r="X18" i="82"/>
  <c r="O16" i="83"/>
  <c r="Y50" i="94" s="1"/>
  <c r="X21" i="83"/>
  <c r="AK27" i="83"/>
  <c r="H27" i="94"/>
  <c r="X21" i="78"/>
  <c r="O16" i="79"/>
  <c r="R50" i="94" s="1"/>
  <c r="X21" i="89"/>
  <c r="F12" i="83"/>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AK31" i="84" s="1"/>
  <c r="T52" i="94" s="1"/>
  <c r="O16" i="75"/>
  <c r="I50" i="94" s="1"/>
  <c r="X21" i="75"/>
  <c r="AK27" i="89"/>
  <c r="X18" i="77"/>
  <c r="AA41" i="94"/>
  <c r="AK27" i="75"/>
  <c r="AK31" i="75" s="1"/>
  <c r="I52" i="94" s="1"/>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1" i="94" l="1"/>
  <c r="O12" i="94"/>
  <c r="O13" i="94"/>
  <c r="O9" i="94"/>
  <c r="O55" i="94" s="1"/>
  <c r="O16" i="94"/>
  <c r="O18" i="94"/>
  <c r="O14" i="94"/>
  <c r="O15" i="94"/>
  <c r="O17" i="94"/>
  <c r="K195" i="95"/>
  <c r="K171" i="98" s="1"/>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R55" i="94"/>
  <c r="M55" i="94"/>
  <c r="O16" i="74"/>
  <c r="H50" i="94" s="1"/>
  <c r="X21" i="74"/>
  <c r="X21" i="81"/>
  <c r="O16" i="81"/>
  <c r="S50" i="94" s="1"/>
  <c r="X21" i="84"/>
  <c r="O16" i="84"/>
  <c r="T50" i="94" s="1"/>
  <c r="AA26" i="94"/>
  <c r="S55"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<sst xmlns="http://schemas.openxmlformats.org/spreadsheetml/2006/main" count="3180" uniqueCount="464">
  <si>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</si>
  <si>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</si>
  <si>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</si>
  <si>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</si>
  <si>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</si>
  <si>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</si>
  <si>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</si>
  <si>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</si>
  <si>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</si>
  <si>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</si>
  <si>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</si>
  <si>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</si>
  <si>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</si>
  <si>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</si>
  <si>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</si>
  <si>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</si>
  <si>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</si>
  <si>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</si>
  <si>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</si>
  <si>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</si>
  <si>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</si>
  <si>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</si>
  <si>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</si>
  <si>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</si>
  <si>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</si>
  <si>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</si>
  <si>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</si>
  <si>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</si>
  <si>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</si>
  <si>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</si>
  <si>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</si>
  <si>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</si>
  <si>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</si>
  <si>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</si>
  <si>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</si>
  <si>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</si>
  <si>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</si>
  <si>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</si>
  <si>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</si>
  <si>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</si>
  <si>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</si>
  <si>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</si>
  <si>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</si>
  <si>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</si>
  <si>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</si>
  <si>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</si>
  <si>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</si>
  <si>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</si>
  <si>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</si>
  <si>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</si>
  <si>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</si>
  <si>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</si>
  <si>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</si>
  <si>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</si>
  <si>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</si>
  <si>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</si>
  <si>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</si>
  <si>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</si>
  <si>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</si>
  <si>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</si>
  <si>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</si>
  <si>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</si>
  <si>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</si>
  <si>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</si>
  <si>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</si>
  <si>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</si>
  <si>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</si>
  <si>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</si>
  <si>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</si>
  <si>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</si>
  <si>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</si>
  <si>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</si>
  <si>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</si>
  <si>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</si>
  <si>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</si>
  <si>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</si>
  <si>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</si>
  <si>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</si>
  <si>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</si>
  <si>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</si>
  <si>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</si>
  <si>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</si>
  <si>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</si>
  <si>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</si>
  <si>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</si>
  <si>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</si>
  <si>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</si>
  <si>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</si>
  <si>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</si>
  <si>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</si>
  <si>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</si>
  <si>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</si>
  <si>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</si>
  <si>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</si>
  <si>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</si>
  <si>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</si>
  <si>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</si>
  <si>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</si>
  <si>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</si>
  <si>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</si>
  <si>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</si>
  <si>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</si>
  <si>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</si>
  <si>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</si>
  <si>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</si>
  <si>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</si>
  <si>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</si>
  <si>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</si>
  <si>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</si>
  <si>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</si>
  <si>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</si>
  <si>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</si>
  <si>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</si>
  <si>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</si>
  <si>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</si>
  <si>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</si>
  <si>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</si>
  <si>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</si>
  <si>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</si>
  <si>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</si>
  <si>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</si>
  <si>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</si>
  <si>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</si>
  <si>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</si>
  <si>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</si>
  <si>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</si>
  <si>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</si>
  <si>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</si>
  <si>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</si>
  <si>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</si>
  <si>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</si>
  <si>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</si>
  <si>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</si>
  <si>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</si>
  <si>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</si>
  <si>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</si>
  <si>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</si>
  <si>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</si>
  <si>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</si>
  <si>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</si>
  <si>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</si>
  <si>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</si>
  <si>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</si>
  <si>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</si>
  <si>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</si>
  <si>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</si>
  <si>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</si>
  <si>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</si>
  <si>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</si>
  <si>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</si>
  <si>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</si>
  <si>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</si>
  <si>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</si>
  <si>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</si>
  <si>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</si>
  <si>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</si>
  <si>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</si>
  <si>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</si>
  <si>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</si>
  <si>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</si>
  <si>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</si>
  <si>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</si>
  <si>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</si>
  <si>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</si>
  <si>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</si>
  <si>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</si>
  <si>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</si>
  <si>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</si>
  <si>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</si>
  <si>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</si>
  <si>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</si>
  <si>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</si>
  <si>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</si>
  <si>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</si>
  <si>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</si>
  <si>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</si>
  <si>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</si>
  <si>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</si>
  <si>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</si>
  <si>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</si>
  <si>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</si>
  <si>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</si>
  <si>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</si>
  <si>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</si>
  <si>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</si>
  <si>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</si>
  <si>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</si>
  <si>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</si>
  <si>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</si>
  <si>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</si>
  <si>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</si>
  <si>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</si>
  <si>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</si>
  <si>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</si>
  <si>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</si>
  <si>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</si>
  <si>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</si>
  <si>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</si>
  <si>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</si>
  <si>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</si>
  <si>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</si>
  <si>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</si>
  <si>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</si>
  <si>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</si>
  <si>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</si>
  <si>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</si>
  <si>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</si>
  <si>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</si>
  <si>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</si>
  <si>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</si>
  <si>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</si>
  <si>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</si>
  <si>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</si>
  <si>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</si>
  <si>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</si>
  <si>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</si>
  <si>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</si>
  <si>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</si>
  <si>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</si>
  <si>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</si>
  <si>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</si>
  <si>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</si>
  <si>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</si>
  <si>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</si>
  <si>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</si>
  <si>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</si>
  <si>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</si>
  <si>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</si>
  <si>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</si>
  <si>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</si>
  <si>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</si>
  <si>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</si>
  <si>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</si>
  <si>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</si>
  <si>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</si>
  <si>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</si>
  <si>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</si>
  <si>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</si>
  <si>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</si>
  <si>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</si>
  <si>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</si>
  <si>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</si>
  <si>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</si>
  <si>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</si>
  <si>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</si>
  <si>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</si>
  <si>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</si>
  <si>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</si>
  <si>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</si>
  <si>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</si>
  <si>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</si>
  <si>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</si>
  <si>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</si>
  <si>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</si>
  <si>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</si>
  <si>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</si>
  <si>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</si>
  <si>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</si>
  <si>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</si>
  <si>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</si>
  <si>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</si>
  <si>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</si>
  <si>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</si>
  <si>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</si>
  <si>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</si>
  <si>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</si>
  <si>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</si>
  <si>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</si>
  <si>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</si>
  <si>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</si>
  <si>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</si>
  <si>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</si>
  <si>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</si>
  <si>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</si>
  <si>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</si>
  <si>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</si>
  <si>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</si>
  <si>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</si>
  <si>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</si>
  <si>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</si>
  <si>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</si>
  <si>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</si>
  <si>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</si>
  <si>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</si>
  <si>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</si>
  <si>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</si>
  <si>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</si>
  <si>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</si>
  <si>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</si>
  <si>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</si>
  <si>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</si>
  <si>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</si>
  <si>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</si>
  <si>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</si>
  <si>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</si>
  <si>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</si>
  <si>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</si>
  <si>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</si>
  <si>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</si>
  <si>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</si>
  <si>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</si>
  <si>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</si>
  <si>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</si>
  <si>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</si>
  <si>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</si>
  <si>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</si>
  <si>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</si>
  <si>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</si>
  <si>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</si>
  <si>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</si>
  <si>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</si>
  <si>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</si>
  <si>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</si>
  <si>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</si>
  <si>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</si>
  <si>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</si>
  <si>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</si>
  <si>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</si>
  <si>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</si>
  <si>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</si>
  <si>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</si>
  <si>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</si>
  <si>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</si>
  <si>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</si>
  <si>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</si>
  <si>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</si>
  <si>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</si>
  <si>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</si>
  <si>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</si>
  <si>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</si>
  <si>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</si>
  <si>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</si>
  <si>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</si>
  <si>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</si>
  <si>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</si>
  <si>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</si>
  <si>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</si>
  <si>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</si>
  <si>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</si>
  <si>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</si>
  <si>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</si>
  <si>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</si>
  <si>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</si>
  <si>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</si>
  <si>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</si>
  <si>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</si>
  <si>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</si>
  <si>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</si>
  <si>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</si>
  <si>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</si>
  <si>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</si>
  <si>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</si>
  <si>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</si>
  <si>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</si>
  <si>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</si>
  <si>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</si>
  <si>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</si>
  <si>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</si>
  <si>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</si>
  <si>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</si>
  <si>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</si>
  <si>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</si>
  <si>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</si>
  <si>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</si>
  <si>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</si>
  <si>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</si>
  <si>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</si>
  <si>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</si>
  <si>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</si>
  <si>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</si>
  <si>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</si>
  <si>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</si>
  <si>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</si>
  <si>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</si>
  <si>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</si>
  <si>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</si>
  <si>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</si>
  <si>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</si>
  <si>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</si>
  <si>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</si>
  <si>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</si>
  <si>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</si>
  <si>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</si>
  <si>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</si>
  <si>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</si>
  <si>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</si>
  <si>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</si>
  <si>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</si>
  <si>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</si>
  <si>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</si>
  <si>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</si>
  <si>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</si>
  <si>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</si>
  <si>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</si>
  <si>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</si>
  <si>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</si>
  <si>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</si>
  <si>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</si>
  <si>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</si>
  <si>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</si>
  <si>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</si>
  <si>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</si>
  <si>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</si>
  <si>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</si>
  <si>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</si>
  <si>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</si>
  <si>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</si>
  <si>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</si>
  <si>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</si>
  <si>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</si>
  <si>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</si>
  <si>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</si>
  <si>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</si>
  <si>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</si>
  <si>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</si>
  <si>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</si>
  <si>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</si>
  <si>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</si>
  <si>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</si>
  <si>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</si>
  <si>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</si>
  <si>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</si>
  <si>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</si>
  <si>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</si>
  <si>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</si>
  <si>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</si>
  <si>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</si>
  <si>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</si>
  <si>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</si>
  <si>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</si>
  <si>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</si>
  <si>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</si>
  <si>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</si>
  <si>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</si>
  <si>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</si>
  <si>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</si>
  <si>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</si>
  <si>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</si>
  <si>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</si>
  <si>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</si>
  <si>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</si>
  <si>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</si>
  <si>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</si>
  <si>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</si>
  <si>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</si>
  <si>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</si>
  <si>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</si>
  <si>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</si>
  <si>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東京都港区東新橋1-9-1　東京汐留ビルディング9階</t>
    <phoneticPr fontId="3"/>
  </si>
  <si>
    <t>田中建設工業株式会社
安全環境管理部長　間下芳明</t>
    <phoneticPr fontId="3"/>
  </si>
  <si>
    <t>03-6264-5087</t>
    <phoneticPr fontId="3"/>
  </si>
  <si>
    <t>田中建設工業株式会社</t>
    <phoneticPr fontId="3"/>
  </si>
  <si>
    <t>東京都港区新橋1-9-1　東京汐留ビルディング9階</t>
    <phoneticPr fontId="3"/>
  </si>
  <si>
    <t>総合工事業</t>
    <phoneticPr fontId="3"/>
  </si>
  <si>
    <t>105名</t>
    <phoneticPr fontId="3"/>
  </si>
  <si>
    <t>・現場での分別強化、混合廃棄物の発生抑制、リサイクル率向上等の取り組みを通して、排出抑制に努める</t>
    <phoneticPr fontId="3"/>
  </si>
  <si>
    <t>・現状の取組を継続し、排出量の削減に努める</t>
    <phoneticPr fontId="3"/>
  </si>
  <si>
    <t>・コンクリート、アスコン、木くず、石膏ボード、廃プラ、ガラスくず、ALC、金属くず等、がれき、建設系混合廃棄物は分別・保管している</t>
    <phoneticPr fontId="3"/>
  </si>
  <si>
    <t>・現状の取組を継続し、排出量の削減に努める
・建設系混合廃棄物を管理型、安定型に分別する</t>
    <phoneticPr fontId="3"/>
  </si>
  <si>
    <t>・実施していない</t>
    <phoneticPr fontId="3"/>
  </si>
  <si>
    <t>・実施予定なし</t>
    <phoneticPr fontId="3"/>
  </si>
  <si>
    <t>・できる限り電子マニフェスト登録されている業者を採用した
・電子契約の取組の開始</t>
    <phoneticPr fontId="3"/>
  </si>
  <si>
    <t>・現状の取組を継続し、排出量の削減に努める
・電子契約の推進</t>
    <phoneticPr fontId="3"/>
  </si>
  <si>
    <t>令和6年6月25日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</si>
</sst>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63993" y="2200275"/>
          <a:ext cx="393382" cy="63055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52563" y="2188845"/>
          <a:ext cx="398621" cy="63055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52563" y="2200275"/>
          <a:ext cx="398621" cy="63055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52563" y="2188845"/>
          <a:ext cx="398621" cy="63055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52563" y="2177415"/>
          <a:ext cx="398621"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52563" y="2211705"/>
          <a:ext cx="398621" cy="62293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52563" y="2200275"/>
          <a:ext cx="398621" cy="63055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52563" y="2200275"/>
          <a:ext cx="398621" cy="63055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52563" y="2211705"/>
          <a:ext cx="398621" cy="62293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52563" y="2200275"/>
          <a:ext cx="398621" cy="63055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52563" y="2188845"/>
          <a:ext cx="398621" cy="63055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52563" y="2188845"/>
          <a:ext cx="398621" cy="63055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52563" y="2177415"/>
          <a:ext cx="398621" cy="63055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52563" y="2200275"/>
          <a:ext cx="398621" cy="63055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52563" y="2177415"/>
          <a:ext cx="398621" cy="63055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52563" y="2215515"/>
          <a:ext cx="398621"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52563" y="2211705"/>
          <a:ext cx="398621" cy="62293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52563" y="2188845"/>
          <a:ext cx="398621" cy="63055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52563" y="2188845"/>
          <a:ext cx="398621" cy="63055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52563" y="2211705"/>
          <a:ext cx="398621" cy="62293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3" zoomScale="96" zoomScaleNormal="115" zoomScaleSheetLayoutView="96" workbookViewId="0">
      <selection activeCell="X72" sqref="X72"/>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35" customHeight="1" x14ac:dyDescent="0.15">
      <c r="C34" s="86"/>
      <c r="U34" s="87"/>
      <c r="W34" s="21"/>
      <c r="X34" s="21"/>
      <c r="Y34" s="23"/>
    </row>
    <row r="35" spans="1:25" ht="14.25" x14ac:dyDescent="0.15">
      <c r="C35" s="86"/>
      <c r="P35" s="583" t="s">
        <v>463</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447</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448</v>
      </c>
      <c r="M40" s="587"/>
      <c r="N40" s="587"/>
      <c r="O40" s="587"/>
      <c r="P40" s="587"/>
      <c r="Q40" s="587"/>
      <c r="R40" s="587"/>
      <c r="S40" s="587"/>
      <c r="T40" s="587"/>
      <c r="U40" s="588"/>
      <c r="W40" s="21"/>
      <c r="X40" s="21"/>
    </row>
    <row r="41" spans="1:25" ht="26.25" customHeight="1" x14ac:dyDescent="0.15">
      <c r="C41" s="86"/>
      <c r="I41" s="25"/>
      <c r="J41" s="25" t="s">
        <v>7</v>
      </c>
      <c r="K41" s="25"/>
      <c r="L41" s="587" t="s">
        <v>449</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450</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451</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1943</v>
      </c>
      <c r="Q49" s="567"/>
      <c r="R49" s="567"/>
      <c r="S49" s="567"/>
      <c r="T49" s="567"/>
      <c r="U49" s="568"/>
    </row>
    <row r="50" spans="3:23" ht="26.25" customHeight="1" x14ac:dyDescent="0.15">
      <c r="C50" s="538" t="s">
        <v>11</v>
      </c>
      <c r="D50" s="539"/>
      <c r="E50" s="540"/>
      <c r="F50" s="549" t="s">
        <v>452</v>
      </c>
      <c r="G50" s="550"/>
      <c r="H50" s="550"/>
      <c r="I50" s="550"/>
      <c r="J50" s="550"/>
      <c r="K50" s="550"/>
      <c r="L50" s="550"/>
      <c r="M50" s="550"/>
      <c r="N50" s="341" t="s">
        <v>172</v>
      </c>
      <c r="O50" s="449"/>
      <c r="P50" s="450"/>
      <c r="Q50" s="553" t="s">
        <v>450</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453</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525</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454</v>
      </c>
      <c r="G61" s="633"/>
      <c r="H61" s="633"/>
      <c r="I61" s="633"/>
      <c r="J61" s="633"/>
      <c r="K61" s="633"/>
      <c r="L61" s="633"/>
      <c r="M61" s="633"/>
      <c r="N61" s="633"/>
      <c r="O61" s="633"/>
      <c r="P61" s="633"/>
      <c r="Q61" s="633"/>
      <c r="R61" s="633"/>
      <c r="S61" s="633"/>
      <c r="T61" s="633"/>
      <c r="U61" s="634"/>
      <c r="W61" s="28"/>
    </row>
    <row r="62" spans="3:23" ht="14.1" customHeight="1" x14ac:dyDescent="0.15">
      <c r="C62" s="451"/>
      <c r="D62" s="373"/>
      <c r="E62" s="347"/>
      <c r="F62" s="610" t="s">
        <v>445</v>
      </c>
      <c r="G62" s="611"/>
      <c r="H62" s="611"/>
      <c r="I62" s="611"/>
      <c r="J62" s="611"/>
      <c r="K62" s="611"/>
      <c r="L62" s="611"/>
      <c r="M62" s="611"/>
      <c r="N62" s="611"/>
      <c r="O62" s="611"/>
      <c r="P62" s="611"/>
      <c r="Q62" s="611"/>
      <c r="R62" s="611"/>
      <c r="S62" s="611"/>
      <c r="T62" s="611"/>
      <c r="U62" s="612"/>
      <c r="W62" s="28"/>
    </row>
    <row r="63" spans="3:23" ht="14.1"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4.1"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4.1"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4.1"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4.1"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4.1"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4.1"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4.1"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4.1"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4.1"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604" t="s">
        <v>446</v>
      </c>
      <c r="E77" s="605"/>
      <c r="F77" s="605"/>
      <c r="G77" s="605"/>
      <c r="H77" s="605"/>
      <c r="I77" s="605"/>
      <c r="J77" s="605"/>
      <c r="K77" s="605"/>
      <c r="L77" s="605"/>
      <c r="M77" s="605"/>
      <c r="N77" s="605"/>
      <c r="O77" s="605"/>
      <c r="P77" s="605"/>
      <c r="Q77" s="605"/>
      <c r="R77" s="605"/>
      <c r="S77" s="605"/>
      <c r="T77" s="605"/>
      <c r="U77" s="606"/>
      <c r="W77"/>
    </row>
    <row r="78" spans="3:23" ht="14.1"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4.1"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4.1"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4.1"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4.1"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4.1"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4.1"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4.1"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4.1"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7</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17456</v>
      </c>
      <c r="L90" s="596"/>
      <c r="M90" s="596"/>
      <c r="N90" s="596"/>
      <c r="O90" s="596"/>
      <c r="P90" s="193" t="s">
        <v>291</v>
      </c>
      <c r="Q90" s="615"/>
      <c r="R90" s="615"/>
      <c r="S90" s="615"/>
      <c r="T90" s="615"/>
      <c r="U90" s="616"/>
      <c r="V90" s="292"/>
      <c r="W90" s="292"/>
      <c r="X90" s="594"/>
      <c r="Y90" s="594"/>
      <c r="Z90" s="594"/>
      <c r="AA90" s="594"/>
      <c r="AB90" s="594"/>
      <c r="AC90" s="594"/>
    </row>
    <row r="91" spans="1:29" ht="14.1"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618"/>
      <c r="D94" s="623"/>
      <c r="E94" s="592"/>
      <c r="F94" s="499" t="s">
        <v>455</v>
      </c>
      <c r="G94" s="500"/>
      <c r="H94" s="500"/>
      <c r="I94" s="500"/>
      <c r="J94" s="500"/>
      <c r="K94" s="500"/>
      <c r="L94" s="500"/>
      <c r="M94" s="500"/>
      <c r="N94" s="500"/>
      <c r="O94" s="500"/>
      <c r="P94" s="500"/>
      <c r="Q94" s="500"/>
      <c r="R94" s="500"/>
      <c r="S94" s="500"/>
      <c r="T94" s="500"/>
      <c r="U94" s="501"/>
      <c r="V94" s="164"/>
      <c r="W94" s="165"/>
      <c r="X94" s="165"/>
      <c r="Y94" s="165"/>
    </row>
    <row r="95" spans="1:29" ht="14.1"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4.1"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4.1"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4.1"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4.1"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4.1"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4.1"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4.1"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7</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15710.499999999998</v>
      </c>
      <c r="L105" s="596"/>
      <c r="M105" s="596"/>
      <c r="N105" s="596"/>
      <c r="O105" s="596"/>
      <c r="P105" s="457" t="s">
        <v>291</v>
      </c>
      <c r="Q105" s="615"/>
      <c r="R105" s="615"/>
      <c r="S105" s="615"/>
      <c r="T105" s="615"/>
      <c r="U105" s="616"/>
      <c r="V105" s="292"/>
      <c r="W105" s="292"/>
      <c r="X105" s="102"/>
    </row>
    <row r="106" spans="1:27" ht="14.1"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619"/>
      <c r="D109" s="494"/>
      <c r="E109" s="497"/>
      <c r="F109" s="499" t="s">
        <v>456</v>
      </c>
      <c r="G109" s="500"/>
      <c r="H109" s="500"/>
      <c r="I109" s="500"/>
      <c r="J109" s="500"/>
      <c r="K109" s="500"/>
      <c r="L109" s="500"/>
      <c r="M109" s="500"/>
      <c r="N109" s="500"/>
      <c r="O109" s="500"/>
      <c r="P109" s="500"/>
      <c r="Q109" s="500"/>
      <c r="R109" s="500"/>
      <c r="S109" s="500"/>
      <c r="T109" s="500"/>
      <c r="U109" s="501"/>
      <c r="V109" s="179"/>
      <c r="W109" s="165"/>
      <c r="X109" s="165"/>
      <c r="Y109" s="165"/>
    </row>
    <row r="110" spans="1:27" ht="14.1"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4.1"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4.1"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4.1"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4.1"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4.1"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4.1"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4.1"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494"/>
      <c r="E120" s="497"/>
      <c r="F120" s="499" t="s">
        <v>457</v>
      </c>
      <c r="G120" s="500"/>
      <c r="H120" s="500"/>
      <c r="I120" s="500"/>
      <c r="J120" s="500"/>
      <c r="K120" s="500"/>
      <c r="L120" s="500"/>
      <c r="M120" s="500"/>
      <c r="N120" s="500"/>
      <c r="O120" s="500"/>
      <c r="P120" s="500"/>
      <c r="Q120" s="500"/>
      <c r="R120" s="500"/>
      <c r="S120" s="500"/>
      <c r="T120" s="500"/>
      <c r="U120" s="501"/>
      <c r="V120" s="179"/>
      <c r="W120" s="165"/>
      <c r="X120" s="165"/>
      <c r="Y120" s="165"/>
    </row>
    <row r="121" spans="3:27" ht="14.1"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4.1"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4.1"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4.1"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494"/>
      <c r="E126" s="497"/>
      <c r="F126" s="499" t="s">
        <v>458</v>
      </c>
      <c r="G126" s="500"/>
      <c r="H126" s="500"/>
      <c r="I126" s="500"/>
      <c r="J126" s="500"/>
      <c r="K126" s="500"/>
      <c r="L126" s="500"/>
      <c r="M126" s="500"/>
      <c r="N126" s="500"/>
      <c r="O126" s="500"/>
      <c r="P126" s="500"/>
      <c r="Q126" s="500"/>
      <c r="R126" s="500"/>
      <c r="S126" s="500"/>
      <c r="T126" s="500"/>
      <c r="U126" s="501"/>
      <c r="V126" s="179"/>
      <c r="W126" s="165"/>
      <c r="X126" s="165"/>
      <c r="Y126" s="165"/>
    </row>
    <row r="127" spans="3:27" ht="14.1"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4.1"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4.1"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4.1"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4.1"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4.1"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494"/>
      <c r="E136" s="508"/>
      <c r="F136" s="499" t="s">
        <v>459</v>
      </c>
      <c r="G136" s="500"/>
      <c r="H136" s="500"/>
      <c r="I136" s="500"/>
      <c r="J136" s="500"/>
      <c r="K136" s="500"/>
      <c r="L136" s="500"/>
      <c r="M136" s="500"/>
      <c r="N136" s="500"/>
      <c r="O136" s="500"/>
      <c r="P136" s="500"/>
      <c r="Q136" s="500"/>
      <c r="R136" s="500"/>
      <c r="S136" s="500"/>
      <c r="T136" s="500"/>
      <c r="U136" s="501"/>
      <c r="V136" s="164"/>
      <c r="W136" s="165"/>
      <c r="X136" s="165"/>
      <c r="Y136" s="165"/>
    </row>
    <row r="137" spans="3:27" ht="14.1"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4.1"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4.1"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4.1"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4.1"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4.1"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4.1"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4.1"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494"/>
      <c r="E147" s="497"/>
      <c r="F147" s="499" t="s">
        <v>460</v>
      </c>
      <c r="G147" s="500"/>
      <c r="H147" s="500"/>
      <c r="I147" s="500"/>
      <c r="J147" s="500"/>
      <c r="K147" s="500"/>
      <c r="L147" s="500"/>
      <c r="M147" s="500"/>
      <c r="N147" s="500"/>
      <c r="O147" s="500"/>
      <c r="P147" s="500"/>
      <c r="Q147" s="500"/>
      <c r="R147" s="500"/>
      <c r="S147" s="500"/>
      <c r="T147" s="500"/>
      <c r="U147" s="501"/>
      <c r="V147" s="164"/>
      <c r="W147" s="165"/>
      <c r="X147" s="165"/>
      <c r="Y147" s="165"/>
    </row>
    <row r="148" spans="3:27" ht="14.1"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4.1"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4.1"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4.1"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4.1"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4.1"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4.1"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8.1"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4.1"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494"/>
      <c r="E160" s="497"/>
      <c r="F160" s="499" t="s">
        <v>459</v>
      </c>
      <c r="G160" s="500"/>
      <c r="H160" s="500"/>
      <c r="I160" s="500"/>
      <c r="J160" s="500"/>
      <c r="K160" s="500"/>
      <c r="L160" s="500"/>
      <c r="M160" s="500"/>
      <c r="N160" s="500"/>
      <c r="O160" s="500"/>
      <c r="P160" s="500"/>
      <c r="Q160" s="500"/>
      <c r="R160" s="500"/>
      <c r="S160" s="500"/>
      <c r="T160" s="500"/>
      <c r="U160" s="501"/>
      <c r="V160" s="164"/>
      <c r="W160" s="165"/>
      <c r="X160" s="165"/>
      <c r="Y160" s="165"/>
    </row>
    <row r="161" spans="3:27" ht="14.1"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4.1"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4.1"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4.1"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4.1"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4.1"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4.1"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4.1"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8.1"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494"/>
      <c r="E172" s="497"/>
      <c r="F172" s="499" t="s">
        <v>460</v>
      </c>
      <c r="G172" s="500"/>
      <c r="H172" s="500"/>
      <c r="I172" s="500"/>
      <c r="J172" s="500"/>
      <c r="K172" s="500"/>
      <c r="L172" s="500"/>
      <c r="M172" s="500"/>
      <c r="N172" s="500"/>
      <c r="O172" s="500"/>
      <c r="P172" s="500"/>
      <c r="Q172" s="500"/>
      <c r="R172" s="500"/>
      <c r="S172" s="500"/>
      <c r="T172" s="500"/>
      <c r="U172" s="501"/>
      <c r="V172" s="164"/>
      <c r="W172" s="165"/>
      <c r="X172" s="165"/>
      <c r="Y172" s="165"/>
    </row>
    <row r="173" spans="3:27" ht="14.1"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4.1"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4.1"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4.1"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4.1"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4.1"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4.1"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4.1"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494"/>
      <c r="E185" s="508"/>
      <c r="F185" s="499" t="s">
        <v>459</v>
      </c>
      <c r="G185" s="500"/>
      <c r="H185" s="500"/>
      <c r="I185" s="500"/>
      <c r="J185" s="500"/>
      <c r="K185" s="500"/>
      <c r="L185" s="500"/>
      <c r="M185" s="500"/>
      <c r="N185" s="500"/>
      <c r="O185" s="500"/>
      <c r="P185" s="500"/>
      <c r="Q185" s="500"/>
      <c r="R185" s="500"/>
      <c r="S185" s="500"/>
      <c r="T185" s="500"/>
      <c r="U185" s="501"/>
      <c r="V185" s="164"/>
      <c r="W185" s="165"/>
      <c r="X185" s="165"/>
      <c r="Y185" s="165"/>
    </row>
    <row r="186" spans="3:27" ht="14.1"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4.1"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4.1"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4.1"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4.1"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4.1"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4.1"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4.1"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494"/>
      <c r="E197" s="497"/>
      <c r="F197" s="499" t="s">
        <v>460</v>
      </c>
      <c r="G197" s="500"/>
      <c r="H197" s="500"/>
      <c r="I197" s="500"/>
      <c r="J197" s="500"/>
      <c r="K197" s="500"/>
      <c r="L197" s="500"/>
      <c r="M197" s="500"/>
      <c r="N197" s="500"/>
      <c r="O197" s="500"/>
      <c r="P197" s="500"/>
      <c r="Q197" s="500"/>
      <c r="R197" s="500"/>
      <c r="S197" s="500"/>
      <c r="T197" s="500"/>
      <c r="U197" s="501"/>
      <c r="V197" s="164"/>
      <c r="W197" s="165"/>
      <c r="X197" s="165"/>
      <c r="Y197" s="165"/>
    </row>
    <row r="198" spans="3:27" ht="14.1"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4.1"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4.1"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4.1"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4.1"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4.1"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4.1"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4.1"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494"/>
      <c r="E208" s="497"/>
      <c r="F208" s="511" t="s">
        <v>267</v>
      </c>
      <c r="G208" s="512"/>
      <c r="H208" s="512"/>
      <c r="I208" s="512"/>
      <c r="J208" s="512"/>
      <c r="K208" s="492">
        <f>+別紙!AA14</f>
        <v>17456</v>
      </c>
      <c r="L208" s="492"/>
      <c r="M208" s="492"/>
      <c r="N208" s="492"/>
      <c r="O208" s="492"/>
      <c r="P208" s="198" t="s">
        <v>13</v>
      </c>
      <c r="Q208" s="513" t="s">
        <v>365</v>
      </c>
      <c r="R208" s="514"/>
      <c r="S208" s="514"/>
      <c r="T208" s="514"/>
      <c r="U208" s="515"/>
      <c r="V208" s="164"/>
      <c r="W208" s="165"/>
      <c r="X208" s="165"/>
      <c r="Y208" s="165"/>
    </row>
    <row r="209" spans="3:26" ht="43.35" customHeight="1" x14ac:dyDescent="0.15">
      <c r="C209" s="195"/>
      <c r="D209" s="494"/>
      <c r="E209" s="497"/>
      <c r="F209" s="263"/>
      <c r="G209" s="505" t="s">
        <v>223</v>
      </c>
      <c r="H209" s="506"/>
      <c r="I209" s="506"/>
      <c r="J209" s="506"/>
      <c r="K209" s="492">
        <f>+別紙!AA15</f>
        <v>16437.600000000002</v>
      </c>
      <c r="L209" s="492"/>
      <c r="M209" s="492"/>
      <c r="N209" s="492"/>
      <c r="O209" s="492"/>
      <c r="P209" s="346" t="s">
        <v>13</v>
      </c>
      <c r="Q209" s="516"/>
      <c r="R209" s="517"/>
      <c r="S209" s="517"/>
      <c r="T209" s="517"/>
      <c r="U209" s="518"/>
      <c r="V209" s="164"/>
      <c r="W209" s="165"/>
      <c r="X209" s="165"/>
      <c r="Y209" s="165"/>
    </row>
    <row r="210" spans="3:26" ht="43.35" customHeight="1" x14ac:dyDescent="0.15">
      <c r="C210" s="195"/>
      <c r="D210" s="494"/>
      <c r="E210" s="497"/>
      <c r="F210" s="263"/>
      <c r="G210" s="505" t="s">
        <v>224</v>
      </c>
      <c r="H210" s="506"/>
      <c r="I210" s="506"/>
      <c r="J210" s="506"/>
      <c r="K210" s="492">
        <f>+別紙!AA16</f>
        <v>17445.099999999999</v>
      </c>
      <c r="L210" s="492"/>
      <c r="M210" s="492"/>
      <c r="N210" s="492"/>
      <c r="O210" s="492"/>
      <c r="P210" s="346" t="s">
        <v>13</v>
      </c>
      <c r="Q210" s="516"/>
      <c r="R210" s="517"/>
      <c r="S210" s="517"/>
      <c r="T210" s="517"/>
      <c r="U210" s="518"/>
      <c r="V210" s="164"/>
      <c r="W210" s="165"/>
      <c r="X210" s="165"/>
      <c r="Y210" s="165"/>
    </row>
    <row r="211" spans="3:26" ht="43.3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3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4.1"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494"/>
      <c r="E214" s="497"/>
      <c r="F214" s="499" t="s">
        <v>461</v>
      </c>
      <c r="G214" s="500"/>
      <c r="H214" s="500"/>
      <c r="I214" s="500"/>
      <c r="J214" s="500"/>
      <c r="K214" s="500"/>
      <c r="L214" s="500"/>
      <c r="M214" s="500"/>
      <c r="N214" s="500"/>
      <c r="O214" s="500"/>
      <c r="P214" s="500"/>
      <c r="Q214" s="500"/>
      <c r="R214" s="500"/>
      <c r="S214" s="500"/>
      <c r="T214" s="500"/>
      <c r="U214" s="501"/>
      <c r="V214" s="164"/>
      <c r="W214" s="165"/>
      <c r="X214" s="165"/>
      <c r="Y214" s="165"/>
    </row>
    <row r="215" spans="3:26" ht="14.1"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4.1"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4.1"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4.1"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4.1"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4.1"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4.1"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4.1"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15710.499999999998</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14793.8</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15700.699999999999</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4.1"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494"/>
      <c r="E231" s="497"/>
      <c r="F231" s="499" t="s">
        <v>462</v>
      </c>
      <c r="G231" s="500"/>
      <c r="H231" s="500"/>
      <c r="I231" s="500"/>
      <c r="J231" s="500"/>
      <c r="K231" s="500"/>
      <c r="L231" s="500"/>
      <c r="M231" s="500"/>
      <c r="N231" s="500"/>
      <c r="O231" s="500"/>
      <c r="P231" s="500"/>
      <c r="Q231" s="500"/>
      <c r="R231" s="500"/>
      <c r="S231" s="500"/>
      <c r="T231" s="500"/>
      <c r="U231" s="501"/>
      <c r="V231" s="164"/>
      <c r="W231" s="165"/>
      <c r="X231" s="165"/>
      <c r="Y231" s="165"/>
    </row>
    <row r="232" spans="3:27" ht="14.1"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4.1"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4.1"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4.1"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4.1"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4.1"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4.1"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4.1"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1.1"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1.1"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349999999999994"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1.1"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1.1000000000000001</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1.1000000000000001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1.1000000000000001</v>
      </c>
      <c r="P27" s="718"/>
      <c r="Q27" s="718"/>
      <c r="R27" s="718"/>
      <c r="S27" s="49" t="s">
        <v>38</v>
      </c>
      <c r="T27" s="70"/>
      <c r="U27" s="70"/>
      <c r="X27" s="68" t="s">
        <v>39</v>
      </c>
      <c r="Y27" s="71"/>
      <c r="AG27" s="58"/>
      <c r="AH27" s="58"/>
      <c r="AI27" s="58"/>
      <c r="AJ27" s="58"/>
      <c r="AK27" s="668">
        <f>+AG18+O27</f>
        <v>1.1000000000000001</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1.1000000000000001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1.2</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1.2</v>
      </c>
      <c r="G30" s="674"/>
      <c r="H30" s="214" t="s">
        <v>198</v>
      </c>
      <c r="L30" s="682"/>
      <c r="O30" s="61"/>
      <c r="Q30" s="684">
        <f>+ROUND(Z28,1)+ROUND(Z29,1)+ROUND(Z30,1)</f>
        <v>1.1000000000000001</v>
      </c>
      <c r="R30" s="718"/>
      <c r="S30" s="718"/>
      <c r="T30" s="718"/>
      <c r="U30" s="49" t="s">
        <v>16</v>
      </c>
      <c r="X30" s="726" t="s">
        <v>186</v>
      </c>
      <c r="Y30" s="727"/>
      <c r="Z30" s="670"/>
      <c r="AA30" s="671"/>
      <c r="AB30" s="671"/>
      <c r="AC30" s="671"/>
      <c r="AD30" s="671"/>
      <c r="AE30" s="49" t="s">
        <v>13</v>
      </c>
      <c r="AK30" s="655">
        <v>1.1000000000000001</v>
      </c>
      <c r="AL30" s="656"/>
      <c r="AM30" s="656"/>
      <c r="AN30" s="656"/>
      <c r="AO30" s="57" t="s">
        <v>13</v>
      </c>
      <c r="AR30" s="667"/>
      <c r="AS30" s="664"/>
      <c r="AT30" s="664"/>
      <c r="AU30" s="665"/>
    </row>
    <row r="31" spans="2:48" ht="27" customHeight="1" thickTop="1" thickBot="1" x14ac:dyDescent="0.2">
      <c r="B31" s="690" t="s">
        <v>375</v>
      </c>
      <c r="C31" s="679"/>
      <c r="D31" s="679"/>
      <c r="E31" s="680"/>
      <c r="F31" s="673">
        <v>1.2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15415.3</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17128.099999999999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15415.3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15415.3</v>
      </c>
      <c r="P27" s="718"/>
      <c r="Q27" s="718"/>
      <c r="R27" s="718"/>
      <c r="S27" s="49" t="s">
        <v>38</v>
      </c>
      <c r="T27" s="70"/>
      <c r="U27" s="70"/>
      <c r="X27" s="68" t="s">
        <v>39</v>
      </c>
      <c r="Y27" s="71"/>
      <c r="AG27" s="58"/>
      <c r="AH27" s="58"/>
      <c r="AI27" s="58"/>
      <c r="AJ27" s="58"/>
      <c r="AK27" s="668">
        <f>+AG18+O27</f>
        <v>15415.3</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15415.3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17128.099999999999</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16263.8</v>
      </c>
      <c r="G30" s="674"/>
      <c r="H30" s="214" t="s">
        <v>198</v>
      </c>
      <c r="L30" s="682"/>
      <c r="O30" s="61"/>
      <c r="Q30" s="684">
        <f>+ROUND(Z28,1)+ROUND(Z29,1)+ROUND(Z30,1)</f>
        <v>15415.3</v>
      </c>
      <c r="R30" s="718"/>
      <c r="S30" s="718"/>
      <c r="T30" s="718"/>
      <c r="U30" s="49" t="s">
        <v>16</v>
      </c>
      <c r="X30" s="726" t="s">
        <v>186</v>
      </c>
      <c r="Y30" s="727"/>
      <c r="Z30" s="670"/>
      <c r="AA30" s="671"/>
      <c r="AB30" s="671"/>
      <c r="AC30" s="671"/>
      <c r="AD30" s="671"/>
      <c r="AE30" s="49" t="s">
        <v>13</v>
      </c>
      <c r="AK30" s="655">
        <v>14637.4</v>
      </c>
      <c r="AL30" s="656"/>
      <c r="AM30" s="656"/>
      <c r="AN30" s="656"/>
      <c r="AO30" s="57" t="s">
        <v>13</v>
      </c>
      <c r="AR30" s="667"/>
      <c r="AS30" s="664"/>
      <c r="AT30" s="664"/>
      <c r="AU30" s="665"/>
    </row>
    <row r="31" spans="2:48" ht="27" customHeight="1" thickTop="1" thickBot="1" x14ac:dyDescent="0.2">
      <c r="B31" s="690" t="s">
        <v>375</v>
      </c>
      <c r="C31" s="679"/>
      <c r="D31" s="679"/>
      <c r="E31" s="680"/>
      <c r="F31" s="673">
        <v>17128.099999999999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田中建設工業株式会社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9.8000000000000007</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10.9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9.8000000000000007</v>
      </c>
      <c r="P27" s="718"/>
      <c r="Q27" s="718"/>
      <c r="R27" s="718"/>
      <c r="S27" s="49" t="s">
        <v>38</v>
      </c>
      <c r="T27" s="70"/>
      <c r="U27" s="70"/>
      <c r="X27" s="68" t="s">
        <v>39</v>
      </c>
      <c r="Y27" s="71"/>
      <c r="AG27" s="58"/>
      <c r="AH27" s="58"/>
      <c r="AI27" s="58"/>
      <c r="AJ27" s="58"/>
      <c r="AK27" s="668">
        <f>+AG18+O27</f>
        <v>9.8000000000000007</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10.9</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10.9</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v>9.8000000000000007</v>
      </c>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9.8000000000000007</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election activeCell="P36" sqref="P36"/>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田中建設工業株式会社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145.19999999999999</v>
      </c>
      <c r="I9" s="377">
        <f>IF(OR(ｳ.廃油!F24&gt;0,ｳ.廃油!F24&lt;0),ｳ.廃油!F24,IF(I$19&gt;0,"0",0))</f>
        <v>1.1000000000000001</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0.1</v>
      </c>
      <c r="M9" s="377">
        <f>IF(OR(ｷ.紙くず!F24&gt;0,ｷ.紙くず!F24&lt;0),ｷ.紙くず!F24,IF(M$19&gt;0,"0",0))</f>
        <v>0</v>
      </c>
      <c r="N9" s="377">
        <f>IF(OR(ｸ.木くず!F24&gt;0,ｸ.木くず!F24&lt;0),ｸ.木くず!F24,IF(N$19&gt;0,"0",0))</f>
        <v>169.4</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1.2</v>
      </c>
      <c r="U9" s="377">
        <f>IF(OR(ｿ.鉱さい!F24&gt;0,ｿ.鉱さい!F24&lt;0),ｿ.鉱さい!F24,IF(U$19&gt;0,"0",0))</f>
        <v>0</v>
      </c>
      <c r="V9" s="377">
        <f>IF(OR(ﾀ.がれき類!F24&gt;0,ﾀ.がれき類!F24&lt;0),ﾀ.がれき類!F24,IF(V$19&gt;0,"0",0))</f>
        <v>17128.099999999999</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10.9</v>
      </c>
      <c r="AA9" s="379">
        <f>IF(SUM(G9:Z9)&gt;0,SUM(G9:Z9),IF(AA$19&gt;0,"0",0))</f>
        <v>17456</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145.19999999999999</v>
      </c>
      <c r="I14" s="383">
        <f>IF(OR(ｳ.廃油!F29&gt;0,ｳ.廃油!F29&lt;0),ｳ.廃油!F29,IF(I$19&gt;0,"0",0))</f>
        <v>1.1000000000000001</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0.1</v>
      </c>
      <c r="M14" s="383">
        <f>IF(OR(ｷ.紙くず!F29&gt;0,ｷ.紙くず!F29&lt;0),ｷ.紙くず!F29,IF(M$19&gt;0,"0",0))</f>
        <v>0</v>
      </c>
      <c r="N14" s="383">
        <f>IF(OR(ｸ.木くず!F29&gt;0,ｸ.木くず!F29&lt;0),ｸ.木くず!F29,IF(N$19&gt;0,"0",0))</f>
        <v>169.4</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1.2</v>
      </c>
      <c r="U14" s="383">
        <f>IF(OR(ｿ.鉱さい!F29&gt;0,ｿ.鉱さい!F29&lt;0),ｿ.鉱さい!F29,IF(U$19&gt;0,"0",0))</f>
        <v>0</v>
      </c>
      <c r="V14" s="383">
        <f>IF(OR(ﾀ.がれき類!F29&gt;0,ﾀ.がれき類!F29&lt;0),ﾀ.がれき類!F29,IF(V$19&gt;0,"0",0))</f>
        <v>17128.099999999999</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10.9</v>
      </c>
      <c r="AA14" s="385">
        <f t="shared" si="0"/>
        <v>17456</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1.1000000000000001</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f>IF(OR(ｸ.木くず!F30&gt;0,ｸ.木くず!F30&lt;0),ｸ.木くず!F30,IF(N$19&gt;0,"0",0))</f>
        <v>160.6</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1.2</v>
      </c>
      <c r="U15" s="383">
        <f>IF(OR(ｿ.鉱さい!F30&gt;0,ｿ.鉱さい!F30&lt;0),ｿ.鉱さい!F30,IF(U$19&gt;0,"0",0))</f>
        <v>0</v>
      </c>
      <c r="V15" s="383">
        <f>IF(OR(ﾀ.がれき類!F30&gt;0,ﾀ.がれき類!F30&lt;0),ﾀ.がれき類!F30,IF(V$19&gt;0,"0",0))</f>
        <v>16263.8</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10.9</v>
      </c>
      <c r="AA15" s="385">
        <f t="shared" si="0"/>
        <v>16437.600000000002</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145.19999999999999</v>
      </c>
      <c r="I16" s="383">
        <f>IF(OR(ｳ.廃油!F31&gt;0,ｳ.廃油!F31&lt;0),ｳ.廃油!F31,IF(I$19&gt;0,"0",0))</f>
        <v>1.1000000000000001</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0.1</v>
      </c>
      <c r="M16" s="383">
        <f>IF(OR(ｷ.紙くず!F31&gt;0,ｷ.紙くず!F31&lt;0),ｷ.紙くず!F31,IF(M$19&gt;0,"0",0))</f>
        <v>0</v>
      </c>
      <c r="N16" s="383">
        <f>IF(OR(ｸ.木くず!F31&gt;0,ｸ.木くず!F31&lt;0),ｸ.木くず!F31,IF(N$19&gt;0,"0",0))</f>
        <v>169.4</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1.2</v>
      </c>
      <c r="U16" s="383">
        <f>IF(OR(ｿ.鉱さい!F31&gt;0,ｿ.鉱さい!F31&lt;0),ｿ.鉱さい!F31,IF(U$19&gt;0,"0",0))</f>
        <v>0</v>
      </c>
      <c r="V16" s="383">
        <f>IF(OR(ﾀ.がれき類!F31&gt;0,ﾀ.がれき類!F31&lt;0),ﾀ.がれき類!F31,IF(V$19&gt;0,"0",0))</f>
        <v>17128.099999999999</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17445.099999999999</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130.69999999999999</v>
      </c>
      <c r="I19" s="389">
        <f t="shared" si="1"/>
        <v>1</v>
      </c>
      <c r="J19" s="389">
        <f t="shared" si="1"/>
        <v>0</v>
      </c>
      <c r="K19" s="389">
        <f t="shared" si="1"/>
        <v>0</v>
      </c>
      <c r="L19" s="389">
        <f t="shared" si="1"/>
        <v>0.1</v>
      </c>
      <c r="M19" s="389">
        <f t="shared" si="1"/>
        <v>0</v>
      </c>
      <c r="N19" s="389">
        <f t="shared" si="1"/>
        <v>152.5</v>
      </c>
      <c r="O19" s="389">
        <f t="shared" si="1"/>
        <v>0</v>
      </c>
      <c r="P19" s="389">
        <f t="shared" si="1"/>
        <v>0</v>
      </c>
      <c r="Q19" s="389">
        <f t="shared" si="1"/>
        <v>0</v>
      </c>
      <c r="R19" s="389">
        <f t="shared" si="1"/>
        <v>0</v>
      </c>
      <c r="S19" s="389">
        <f t="shared" si="1"/>
        <v>0</v>
      </c>
      <c r="T19" s="389">
        <f t="shared" si="1"/>
        <v>1.1000000000000001</v>
      </c>
      <c r="U19" s="389">
        <f t="shared" si="1"/>
        <v>0</v>
      </c>
      <c r="V19" s="389">
        <f t="shared" si="1"/>
        <v>15415.3</v>
      </c>
      <c r="W19" s="389">
        <f t="shared" si="1"/>
        <v>0</v>
      </c>
      <c r="X19" s="389">
        <f t="shared" si="1"/>
        <v>0</v>
      </c>
      <c r="Y19" s="389">
        <f t="shared" si="1"/>
        <v>0</v>
      </c>
      <c r="Z19" s="390">
        <f t="shared" si="1"/>
        <v>9.8000000000000007</v>
      </c>
      <c r="AA19" s="391">
        <f t="shared" ref="AA19:AA25" si="2">SUM(G19:Z19)</f>
        <v>15710.499999999998</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130.69999999999999</v>
      </c>
      <c r="I37" s="424">
        <f t="shared" si="8"/>
        <v>1</v>
      </c>
      <c r="J37" s="424">
        <f t="shared" si="8"/>
        <v>0</v>
      </c>
      <c r="K37" s="424">
        <f t="shared" si="8"/>
        <v>0</v>
      </c>
      <c r="L37" s="424">
        <f t="shared" si="8"/>
        <v>0.1</v>
      </c>
      <c r="M37" s="424">
        <f t="shared" si="8"/>
        <v>0</v>
      </c>
      <c r="N37" s="424">
        <f t="shared" si="8"/>
        <v>152.5</v>
      </c>
      <c r="O37" s="424">
        <f t="shared" si="8"/>
        <v>0</v>
      </c>
      <c r="P37" s="424">
        <f t="shared" si="8"/>
        <v>0</v>
      </c>
      <c r="Q37" s="424">
        <f t="shared" si="8"/>
        <v>0</v>
      </c>
      <c r="R37" s="424">
        <f t="shared" si="8"/>
        <v>0</v>
      </c>
      <c r="S37" s="424">
        <f t="shared" si="8"/>
        <v>0</v>
      </c>
      <c r="T37" s="424">
        <f t="shared" si="8"/>
        <v>1.1000000000000001</v>
      </c>
      <c r="U37" s="424">
        <f t="shared" si="8"/>
        <v>0</v>
      </c>
      <c r="V37" s="424">
        <f t="shared" si="8"/>
        <v>15415.3</v>
      </c>
      <c r="W37" s="424">
        <f t="shared" si="8"/>
        <v>0</v>
      </c>
      <c r="X37" s="424">
        <f t="shared" si="8"/>
        <v>0</v>
      </c>
      <c r="Y37" s="424">
        <f t="shared" si="8"/>
        <v>0</v>
      </c>
      <c r="Z37" s="425">
        <f t="shared" si="8"/>
        <v>9.8000000000000007</v>
      </c>
      <c r="AA37" s="426">
        <f t="shared" si="4"/>
        <v>15710.499999999998</v>
      </c>
    </row>
    <row r="38" spans="2:27" ht="24" customHeight="1" x14ac:dyDescent="0.15">
      <c r="B38" s="170"/>
      <c r="C38" s="809"/>
      <c r="D38" s="227"/>
      <c r="E38" s="225" t="s">
        <v>319</v>
      </c>
      <c r="F38" s="443"/>
      <c r="G38" s="415">
        <f t="shared" ref="G38:Z38" si="9">SUM(G39:G41)</f>
        <v>0</v>
      </c>
      <c r="H38" s="415">
        <f t="shared" si="9"/>
        <v>130.69999999999999</v>
      </c>
      <c r="I38" s="415">
        <f t="shared" si="9"/>
        <v>1</v>
      </c>
      <c r="J38" s="415">
        <f t="shared" si="9"/>
        <v>0</v>
      </c>
      <c r="K38" s="415">
        <f t="shared" si="9"/>
        <v>0</v>
      </c>
      <c r="L38" s="415">
        <f t="shared" si="9"/>
        <v>0.1</v>
      </c>
      <c r="M38" s="415">
        <f t="shared" si="9"/>
        <v>0</v>
      </c>
      <c r="N38" s="415">
        <f t="shared" si="9"/>
        <v>152.5</v>
      </c>
      <c r="O38" s="415">
        <f t="shared" si="9"/>
        <v>0</v>
      </c>
      <c r="P38" s="415">
        <f t="shared" si="9"/>
        <v>0</v>
      </c>
      <c r="Q38" s="415">
        <f t="shared" si="9"/>
        <v>0</v>
      </c>
      <c r="R38" s="415">
        <f t="shared" si="9"/>
        <v>0</v>
      </c>
      <c r="S38" s="415">
        <f t="shared" si="9"/>
        <v>0</v>
      </c>
      <c r="T38" s="415">
        <f t="shared" si="9"/>
        <v>1.1000000000000001</v>
      </c>
      <c r="U38" s="415">
        <f t="shared" si="9"/>
        <v>0</v>
      </c>
      <c r="V38" s="415">
        <f t="shared" si="9"/>
        <v>15415.3</v>
      </c>
      <c r="W38" s="415">
        <f t="shared" si="9"/>
        <v>0</v>
      </c>
      <c r="X38" s="415">
        <f t="shared" si="9"/>
        <v>0</v>
      </c>
      <c r="Y38" s="415">
        <f t="shared" si="9"/>
        <v>0</v>
      </c>
      <c r="Z38" s="416">
        <f t="shared" si="9"/>
        <v>0</v>
      </c>
      <c r="AA38" s="417">
        <f t="shared" si="4"/>
        <v>15700.699999999999</v>
      </c>
    </row>
    <row r="39" spans="2:27" ht="24" customHeight="1" x14ac:dyDescent="0.15">
      <c r="B39" s="170"/>
      <c r="C39" s="809"/>
      <c r="D39" s="228"/>
      <c r="E39" s="223"/>
      <c r="F39" s="221" t="s">
        <v>233</v>
      </c>
      <c r="G39" s="418">
        <f>+ｱ.燃え殻!$Z$28</f>
        <v>0</v>
      </c>
      <c r="H39" s="418">
        <f>+ｲ.汚泥!$Z$28</f>
        <v>130.69999999999999</v>
      </c>
      <c r="I39" s="418">
        <f>+ｳ.廃油!$Z$28</f>
        <v>1</v>
      </c>
      <c r="J39" s="418">
        <f>+ｴ.廃酸!$Z$28</f>
        <v>0</v>
      </c>
      <c r="K39" s="418">
        <f>+ｵ.廃ｱﾙｶﾘ!$Z$28</f>
        <v>0</v>
      </c>
      <c r="L39" s="418">
        <f>+ｶ.廃ﾌﾟﾗ類!$Z$28</f>
        <v>0.1</v>
      </c>
      <c r="M39" s="418">
        <f>+ｷ.紙くず!$Z$28</f>
        <v>0</v>
      </c>
      <c r="N39" s="418">
        <f>+ｸ.木くず!$Z$28</f>
        <v>152.5</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1.1000000000000001</v>
      </c>
      <c r="U39" s="418">
        <f>+ｿ.鉱さい!$Z$28</f>
        <v>0</v>
      </c>
      <c r="V39" s="418">
        <f>+ﾀ.がれき類!$Z$28</f>
        <v>15415.3</v>
      </c>
      <c r="W39" s="418">
        <f>+ﾁ.動物のふん尿!$Z$28</f>
        <v>0</v>
      </c>
      <c r="X39" s="418">
        <f>+ﾂ.動物の死体!$Z$28</f>
        <v>0</v>
      </c>
      <c r="Y39" s="418">
        <f>+ﾃ.ばいじん!$Z$28</f>
        <v>0</v>
      </c>
      <c r="Z39" s="419">
        <f>+ﾄ.混合廃棄物その他!$Z$28</f>
        <v>0</v>
      </c>
      <c r="AA39" s="420">
        <f t="shared" si="4"/>
        <v>15700.699999999999</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9.8000000000000007</v>
      </c>
      <c r="AA42" s="423">
        <f>SUM(G42:Z42)</f>
        <v>9.8000000000000007</v>
      </c>
    </row>
    <row r="43" spans="2:27" ht="24" customHeight="1" x14ac:dyDescent="0.15">
      <c r="B43" s="170"/>
      <c r="C43" s="128" t="s">
        <v>235</v>
      </c>
      <c r="D43" s="789" t="s">
        <v>349</v>
      </c>
      <c r="E43" s="789"/>
      <c r="F43" s="790"/>
      <c r="G43" s="427">
        <f>+ｱ.燃え殻!$AK$27</f>
        <v>0</v>
      </c>
      <c r="H43" s="427">
        <f>+ｲ.汚泥!$AK$27</f>
        <v>130.69999999999999</v>
      </c>
      <c r="I43" s="427">
        <f>+ｳ.廃油!$AK$27</f>
        <v>1</v>
      </c>
      <c r="J43" s="427">
        <f>+ｴ.廃酸!$AK$27</f>
        <v>0</v>
      </c>
      <c r="K43" s="427">
        <f>+ｵ.廃ｱﾙｶﾘ!$AK$27</f>
        <v>0</v>
      </c>
      <c r="L43" s="427">
        <f>+ｶ.廃ﾌﾟﾗ類!$AK$27</f>
        <v>0.1</v>
      </c>
      <c r="M43" s="427">
        <f>+ｷ.紙くず!$AK$27</f>
        <v>0</v>
      </c>
      <c r="N43" s="427">
        <f>+ｸ.木くず!$AK$27</f>
        <v>152.5</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1.1000000000000001</v>
      </c>
      <c r="U43" s="427">
        <f>+ｿ.鉱さい!$AK$27</f>
        <v>0</v>
      </c>
      <c r="V43" s="427">
        <f>+ﾀ.がれき類!$AK$27</f>
        <v>15415.3</v>
      </c>
      <c r="W43" s="427">
        <f>+ﾁ.動物のふん尿!$AK$27</f>
        <v>0</v>
      </c>
      <c r="X43" s="427">
        <f>+ﾂ.動物の死体!$AK$27</f>
        <v>0</v>
      </c>
      <c r="Y43" s="427">
        <f>+ﾃ.ばいじん!$AK$27</f>
        <v>0</v>
      </c>
      <c r="Z43" s="428">
        <f>+ﾄ.混合廃棄物その他!$AK$27</f>
        <v>9.8000000000000007</v>
      </c>
      <c r="AA43" s="429">
        <f t="shared" si="4"/>
        <v>15710.499999999998</v>
      </c>
    </row>
    <row r="44" spans="2:27" ht="24" customHeight="1" x14ac:dyDescent="0.15">
      <c r="B44" s="170"/>
      <c r="C44" s="177"/>
      <c r="D44" s="175" t="s">
        <v>188</v>
      </c>
      <c r="E44" s="806" t="s">
        <v>236</v>
      </c>
      <c r="F44" s="807"/>
      <c r="G44" s="430">
        <f>+ｱ.燃え殻!$AK$30</f>
        <v>0</v>
      </c>
      <c r="H44" s="430">
        <f>+ｲ.汚泥!$AK$30</f>
        <v>0</v>
      </c>
      <c r="I44" s="430">
        <f>+ｳ.廃油!$AK$30</f>
        <v>1</v>
      </c>
      <c r="J44" s="430">
        <f>+ｴ.廃酸!$AK$30</f>
        <v>0</v>
      </c>
      <c r="K44" s="430">
        <f>+ｵ.廃ｱﾙｶﾘ!$AK$30</f>
        <v>0</v>
      </c>
      <c r="L44" s="430">
        <f>+ｶ.廃ﾌﾟﾗ類!$AK$30</f>
        <v>0</v>
      </c>
      <c r="M44" s="430">
        <f>+ｷ.紙くず!$AK$30</f>
        <v>0</v>
      </c>
      <c r="N44" s="430">
        <f>+ｸ.木くず!$AK$30</f>
        <v>144.5</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1.1000000000000001</v>
      </c>
      <c r="U44" s="430">
        <f>+ｿ.鉱さい!$AK$30</f>
        <v>0</v>
      </c>
      <c r="V44" s="430">
        <f>+ﾀ.がれき類!$AK$30</f>
        <v>14637.4</v>
      </c>
      <c r="W44" s="430">
        <f>+ﾁ.動物のふん尿!$AK$30</f>
        <v>0</v>
      </c>
      <c r="X44" s="430">
        <f>+ﾂ.動物の死体!$AK$30</f>
        <v>0</v>
      </c>
      <c r="Y44" s="430">
        <f>+ﾃ.ばいじん!$AK$30</f>
        <v>0</v>
      </c>
      <c r="Z44" s="431">
        <f>+ﾄ.混合廃棄物その他!$AK$30</f>
        <v>9.8000000000000007</v>
      </c>
      <c r="AA44" s="432">
        <f t="shared" si="4"/>
        <v>14793.8</v>
      </c>
    </row>
    <row r="45" spans="2:27" ht="24" customHeight="1" x14ac:dyDescent="0.15">
      <c r="B45" s="170"/>
      <c r="C45" s="177"/>
      <c r="D45" s="442" t="s">
        <v>190</v>
      </c>
      <c r="E45" s="799" t="s">
        <v>237</v>
      </c>
      <c r="F45" s="800"/>
      <c r="G45" s="433">
        <f>+ｱ.燃え殻!$AR$24</f>
        <v>0</v>
      </c>
      <c r="H45" s="433">
        <f>+ｲ.汚泥!$AR$24</f>
        <v>130.69999999999999</v>
      </c>
      <c r="I45" s="433">
        <f>+ｳ.廃油!$AR$24</f>
        <v>1</v>
      </c>
      <c r="J45" s="433">
        <f>+ｴ.廃酸!$AR$24</f>
        <v>0</v>
      </c>
      <c r="K45" s="433">
        <f>+ｵ.廃ｱﾙｶﾘ!$AR$24</f>
        <v>0</v>
      </c>
      <c r="L45" s="433">
        <f>+ｶ.廃ﾌﾟﾗ類!$AR$24</f>
        <v>0.1</v>
      </c>
      <c r="M45" s="433">
        <f>+ｷ.紙くず!$AR$24</f>
        <v>0</v>
      </c>
      <c r="N45" s="433">
        <f>+ｸ.木くず!$AR$24</f>
        <v>152.5</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1.1000000000000001</v>
      </c>
      <c r="U45" s="433">
        <f>+ｿ.鉱さい!$AR$24</f>
        <v>0</v>
      </c>
      <c r="V45" s="433">
        <f>+ﾀ.がれき類!$AR$24</f>
        <v>15415.3</v>
      </c>
      <c r="W45" s="433">
        <f>+ﾁ.動物のふん尿!$AR$24</f>
        <v>0</v>
      </c>
      <c r="X45" s="433">
        <f>+ﾂ.動物の死体!$AR$24</f>
        <v>0</v>
      </c>
      <c r="Y45" s="433">
        <f>+ﾃ.ばいじん!$AR$24</f>
        <v>0</v>
      </c>
      <c r="Z45" s="434">
        <f>+ﾄ.混合廃棄物その他!$AR$24</f>
        <v>0</v>
      </c>
      <c r="AA45" s="435">
        <f t="shared" si="4"/>
        <v>15700.699999999999</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275.89999999999998</v>
      </c>
      <c r="I55" s="480">
        <f t="shared" si="10"/>
        <v>2.1</v>
      </c>
      <c r="J55" s="480">
        <f t="shared" si="10"/>
        <v>0</v>
      </c>
      <c r="K55" s="480">
        <f t="shared" si="10"/>
        <v>0</v>
      </c>
      <c r="L55" s="480">
        <f t="shared" si="10"/>
        <v>0.2</v>
      </c>
      <c r="M55" s="480">
        <f t="shared" si="10"/>
        <v>0</v>
      </c>
      <c r="N55" s="480">
        <f t="shared" si="10"/>
        <v>321.89999999999998</v>
      </c>
      <c r="O55" s="480">
        <f t="shared" si="10"/>
        <v>0</v>
      </c>
      <c r="P55" s="480">
        <f t="shared" si="10"/>
        <v>0</v>
      </c>
      <c r="Q55" s="480">
        <f t="shared" si="10"/>
        <v>0</v>
      </c>
      <c r="R55" s="480">
        <f t="shared" si="10"/>
        <v>0</v>
      </c>
      <c r="S55" s="480">
        <f t="shared" si="10"/>
        <v>0</v>
      </c>
      <c r="T55" s="480">
        <f t="shared" si="10"/>
        <v>2.2999999999999998</v>
      </c>
      <c r="U55" s="480">
        <f t="shared" si="10"/>
        <v>0</v>
      </c>
      <c r="V55" s="480">
        <f t="shared" si="10"/>
        <v>32543.399999999998</v>
      </c>
      <c r="W55" s="480">
        <f t="shared" si="10"/>
        <v>0</v>
      </c>
      <c r="X55" s="480">
        <f t="shared" si="10"/>
        <v>0</v>
      </c>
      <c r="Y55" s="480">
        <f t="shared" si="10"/>
        <v>0</v>
      </c>
      <c r="Z55" s="480">
        <f t="shared" si="10"/>
        <v>20.700000000000003</v>
      </c>
      <c r="AA55" s="481">
        <f>+AA9+AA19+AA20</f>
        <v>33166.5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P36" sqref="P36"/>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35" customHeight="1" x14ac:dyDescent="0.15">
      <c r="C6" s="577" t="s">
        <v>416</v>
      </c>
      <c r="D6" s="577"/>
      <c r="E6" s="577"/>
      <c r="F6" s="577"/>
      <c r="G6" s="577"/>
      <c r="H6" s="577"/>
      <c r="I6" s="577"/>
      <c r="J6" s="577"/>
      <c r="K6" s="577"/>
      <c r="L6" s="577"/>
      <c r="M6" s="577"/>
      <c r="N6" s="577"/>
      <c r="O6" s="577"/>
      <c r="P6" s="577"/>
      <c r="Q6" s="577"/>
      <c r="R6" s="577"/>
      <c r="S6" s="577"/>
      <c r="T6" s="577"/>
      <c r="U6" s="577"/>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35" customHeight="1" x14ac:dyDescent="0.15">
      <c r="C10" s="86"/>
      <c r="U10" s="87"/>
    </row>
    <row r="11" spans="1:23" ht="13.5" x14ac:dyDescent="0.15">
      <c r="C11" s="86"/>
      <c r="P11" s="875" t="str">
        <f>+表紙!P35</f>
        <v>令和6年6月25日</v>
      </c>
      <c r="Q11" s="876"/>
      <c r="R11" s="876"/>
      <c r="S11" s="876"/>
      <c r="T11" s="877"/>
      <c r="U11" s="281"/>
    </row>
    <row r="12" spans="1:23" ht="13.35" customHeight="1" x14ac:dyDescent="0.15">
      <c r="C12" s="86"/>
      <c r="S12" s="43"/>
      <c r="T12" s="43"/>
      <c r="U12" s="88"/>
    </row>
    <row r="13" spans="1:23" ht="13.5" x14ac:dyDescent="0.15">
      <c r="C13" s="885" t="str">
        <f>+表紙!C37</f>
        <v>横浜市長</v>
      </c>
      <c r="D13" s="886"/>
      <c r="E13" s="886"/>
      <c r="F13" s="886"/>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84" t="str">
        <f>+表紙!L40</f>
        <v>東京都港区東新橋1-9-1　東京汐留ビルディング9階</v>
      </c>
      <c r="M16" s="884"/>
      <c r="N16" s="884"/>
      <c r="O16" s="884"/>
      <c r="P16" s="884"/>
      <c r="Q16" s="884"/>
      <c r="R16" s="884"/>
      <c r="S16" s="884"/>
      <c r="T16" s="884"/>
      <c r="U16" s="282"/>
    </row>
    <row r="17" spans="1:21" ht="26.25" customHeight="1" x14ac:dyDescent="0.15">
      <c r="C17" s="86"/>
      <c r="I17" s="25"/>
      <c r="J17" s="25" t="s">
        <v>7</v>
      </c>
      <c r="K17" s="25"/>
      <c r="L17" s="884" t="str">
        <f>+表紙!L41</f>
        <v>田中建設工業株式会社
安全環境管理部長　間下芳明</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03-6264-5087</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田中建設工業株式会社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1943</v>
      </c>
      <c r="Q25" s="891"/>
      <c r="R25" s="891"/>
      <c r="S25" s="891"/>
      <c r="T25" s="891"/>
      <c r="U25" s="892"/>
    </row>
    <row r="26" spans="1:21" ht="26.25" customHeight="1" x14ac:dyDescent="0.15">
      <c r="C26" s="538" t="s">
        <v>11</v>
      </c>
      <c r="D26" s="539"/>
      <c r="E26" s="540"/>
      <c r="F26" s="906" t="str">
        <f>+表紙!F50</f>
        <v>東京都港区新橋1-9-1　東京汐留ビルディング9階</v>
      </c>
      <c r="G26" s="907"/>
      <c r="H26" s="907"/>
      <c r="I26" s="907"/>
      <c r="J26" s="907"/>
      <c r="K26" s="907"/>
      <c r="L26" s="907"/>
      <c r="M26" s="907"/>
      <c r="N26" s="341" t="s">
        <v>172</v>
      </c>
      <c r="O26"/>
      <c r="P26"/>
      <c r="Q26" s="901" t="str">
        <f>IF(+表紙!Q50="","",+表紙!Q50)</f>
        <v>03-6264-5087</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総合工事業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525</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105名</v>
      </c>
      <c r="G37" s="867"/>
      <c r="H37" s="867"/>
      <c r="I37" s="867"/>
      <c r="J37" s="867"/>
      <c r="K37" s="867"/>
      <c r="L37" s="867"/>
      <c r="M37" s="867"/>
      <c r="N37" s="867"/>
      <c r="O37" s="867"/>
      <c r="P37" s="867"/>
      <c r="Q37" s="867"/>
      <c r="R37" s="867"/>
      <c r="S37" s="867"/>
      <c r="T37" s="867"/>
      <c r="U37" s="868"/>
    </row>
    <row r="38" spans="3:21" ht="14.1"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4.1"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4.1"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4.1"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4.1"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4.1"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4.1"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4.1"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4.1"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4.1"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4.1"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4.1"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4.1"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4.1"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4.1"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4.1"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4.1"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4.1"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4.1"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4.1"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7</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17456</v>
      </c>
      <c r="L66" s="873"/>
      <c r="M66" s="873"/>
      <c r="N66" s="873"/>
      <c r="O66" s="873"/>
      <c r="P66" s="193" t="s">
        <v>13</v>
      </c>
      <c r="Q66" s="871"/>
      <c r="R66" s="871"/>
      <c r="S66" s="871"/>
      <c r="T66" s="871"/>
      <c r="U66" s="872"/>
      <c r="V66" s="292"/>
      <c r="W66" s="292"/>
      <c r="X66" s="102"/>
    </row>
    <row r="67" spans="1:24" ht="14.1"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4.1" customHeight="1" x14ac:dyDescent="0.15">
      <c r="C70" s="862"/>
      <c r="D70" s="623"/>
      <c r="E70" s="592"/>
      <c r="F70" s="819" t="str">
        <f>IF(COUNTA(表紙!F94)=1,+表紙!F94,"")</f>
        <v>・現場での分別強化、混合廃棄物の発生抑制、リサイクル率向上等の取り組みを通して、排出抑制に努める</v>
      </c>
      <c r="G70" s="820"/>
      <c r="H70" s="820"/>
      <c r="I70" s="820"/>
      <c r="J70" s="820"/>
      <c r="K70" s="820"/>
      <c r="L70" s="820"/>
      <c r="M70" s="820"/>
      <c r="N70" s="820"/>
      <c r="O70" s="820"/>
      <c r="P70" s="820"/>
      <c r="Q70" s="820"/>
      <c r="R70" s="820"/>
      <c r="S70" s="820"/>
      <c r="T70" s="820"/>
      <c r="U70" s="821"/>
      <c r="V70" s="164"/>
    </row>
    <row r="71" spans="1:24" ht="14.1"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4.1"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4.1"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4.1"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4.1"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4.1"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4.1"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7</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15710.499999999998</v>
      </c>
      <c r="L81" s="873"/>
      <c r="M81" s="873"/>
      <c r="N81" s="873"/>
      <c r="O81" s="873"/>
      <c r="P81" s="246" t="s">
        <v>13</v>
      </c>
      <c r="Q81" s="871"/>
      <c r="R81" s="871"/>
      <c r="S81" s="871"/>
      <c r="T81" s="871"/>
      <c r="U81" s="872"/>
      <c r="V81" s="292"/>
      <c r="W81" s="292"/>
      <c r="X81" s="102"/>
    </row>
    <row r="82" spans="1:24" ht="14.1"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4.1" customHeight="1" x14ac:dyDescent="0.15">
      <c r="C85" s="866"/>
      <c r="D85" s="494"/>
      <c r="E85" s="497"/>
      <c r="F85" s="819" t="str">
        <f>IF(COUNTA(表紙!F109)=1,+表紙!F109,"")</f>
        <v>・現状の取組を継続し、排出量の削減に努める</v>
      </c>
      <c r="G85" s="820"/>
      <c r="H85" s="820"/>
      <c r="I85" s="820"/>
      <c r="J85" s="820"/>
      <c r="K85" s="820"/>
      <c r="L85" s="820"/>
      <c r="M85" s="820"/>
      <c r="N85" s="820"/>
      <c r="O85" s="820"/>
      <c r="P85" s="820"/>
      <c r="Q85" s="820"/>
      <c r="R85" s="820"/>
      <c r="S85" s="820"/>
      <c r="T85" s="820"/>
      <c r="U85" s="821"/>
      <c r="V85" s="179"/>
    </row>
    <row r="86" spans="1:24" ht="14.1"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4.1"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4.1"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4.1"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4.1"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4.1"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4.1"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4.1"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494"/>
      <c r="E96" s="497"/>
      <c r="F96" s="819" t="str">
        <f>IF(COUNTA(表紙!F120)=1,+表紙!F120,"")</f>
        <v>・コンクリート、アスコン、木くず、石膏ボード、廃プラ、ガラスくず、ALC、金属くず等、がれき、建設系混合廃棄物は分別・保管している</v>
      </c>
      <c r="G96" s="820"/>
      <c r="H96" s="820"/>
      <c r="I96" s="820"/>
      <c r="J96" s="820"/>
      <c r="K96" s="820"/>
      <c r="L96" s="820"/>
      <c r="M96" s="820"/>
      <c r="N96" s="820"/>
      <c r="O96" s="820"/>
      <c r="P96" s="820"/>
      <c r="Q96" s="820"/>
      <c r="R96" s="820"/>
      <c r="S96" s="820"/>
      <c r="T96" s="820"/>
      <c r="U96" s="821"/>
      <c r="V96" s="179"/>
    </row>
    <row r="97" spans="3:24" ht="14.1"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4.1"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4.1"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4.1"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494"/>
      <c r="E102" s="497"/>
      <c r="F102" s="839" t="str">
        <f>IF(COUNTA(表紙!F126)=1,+表紙!F126,"")</f>
        <v>・現状の取組を継続し、排出量の削減に努める
・建設系混合廃棄物を管理型、安定型に分別する</v>
      </c>
      <c r="G102" s="840"/>
      <c r="H102" s="840"/>
      <c r="I102" s="840"/>
      <c r="J102" s="840"/>
      <c r="K102" s="840"/>
      <c r="L102" s="840"/>
      <c r="M102" s="840"/>
      <c r="N102" s="840"/>
      <c r="O102" s="840"/>
      <c r="P102" s="840"/>
      <c r="Q102" s="840"/>
      <c r="R102" s="840"/>
      <c r="S102" s="840"/>
      <c r="T102" s="840"/>
      <c r="U102" s="841"/>
      <c r="V102" s="179"/>
    </row>
    <row r="103" spans="3:24" ht="14.1"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4.1"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4.1"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4.1"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4.1"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4.1"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494"/>
      <c r="E112" s="508"/>
      <c r="F112" s="819" t="str">
        <f>IF(COUNTA(表紙!F136)=1,+表紙!F136,"")</f>
        <v>・実施していない</v>
      </c>
      <c r="G112" s="820"/>
      <c r="H112" s="820"/>
      <c r="I112" s="820"/>
      <c r="J112" s="820"/>
      <c r="K112" s="820"/>
      <c r="L112" s="820"/>
      <c r="M112" s="820"/>
      <c r="N112" s="820"/>
      <c r="O112" s="820"/>
      <c r="P112" s="820"/>
      <c r="Q112" s="820"/>
      <c r="R112" s="820"/>
      <c r="S112" s="820"/>
      <c r="T112" s="820"/>
      <c r="U112" s="821"/>
      <c r="V112" s="164"/>
    </row>
    <row r="113" spans="3:24" ht="14.1"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4.1"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4.1"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4.1"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4.1"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4.1"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4.1"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4.1"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494"/>
      <c r="E123" s="497"/>
      <c r="F123" s="819" t="str">
        <f>IF(COUNTA(表紙!F147)=1,+表紙!F147,"")</f>
        <v>・実施予定なし</v>
      </c>
      <c r="G123" s="820"/>
      <c r="H123" s="820"/>
      <c r="I123" s="820"/>
      <c r="J123" s="820"/>
      <c r="K123" s="820"/>
      <c r="L123" s="820"/>
      <c r="M123" s="820"/>
      <c r="N123" s="820"/>
      <c r="O123" s="820"/>
      <c r="P123" s="820"/>
      <c r="Q123" s="820"/>
      <c r="R123" s="820"/>
      <c r="S123" s="820"/>
      <c r="T123" s="820"/>
      <c r="U123" s="821"/>
      <c r="V123" s="164"/>
    </row>
    <row r="124" spans="3:24" ht="14.1"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4.1"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4.1"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4.1"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4.1"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4.1"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4.1"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8.1"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4.1"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494"/>
      <c r="E136" s="497"/>
      <c r="F136" s="819" t="str">
        <f>IF(COUNTA(表紙!F160)=1,+表紙!F160,"")</f>
        <v>・実施していない</v>
      </c>
      <c r="G136" s="820"/>
      <c r="H136" s="820"/>
      <c r="I136" s="820"/>
      <c r="J136" s="820"/>
      <c r="K136" s="820"/>
      <c r="L136" s="820"/>
      <c r="M136" s="820"/>
      <c r="N136" s="820"/>
      <c r="O136" s="820"/>
      <c r="P136" s="820"/>
      <c r="Q136" s="820"/>
      <c r="R136" s="820"/>
      <c r="S136" s="820"/>
      <c r="T136" s="820"/>
      <c r="U136" s="821"/>
      <c r="V136" s="164"/>
    </row>
    <row r="137" spans="3:24" ht="14.1"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4.1"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4.1"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4.1"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4.1"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4.1"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4.1"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4.1"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8.1"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494"/>
      <c r="E148" s="497"/>
      <c r="F148" s="819" t="str">
        <f>IF(COUNTA(表紙!F172)=1,+表紙!F172,"")</f>
        <v>・実施予定なし</v>
      </c>
      <c r="G148" s="820"/>
      <c r="H148" s="820"/>
      <c r="I148" s="820"/>
      <c r="J148" s="820"/>
      <c r="K148" s="820"/>
      <c r="L148" s="820"/>
      <c r="M148" s="820"/>
      <c r="N148" s="820"/>
      <c r="O148" s="820"/>
      <c r="P148" s="820"/>
      <c r="Q148" s="820"/>
      <c r="R148" s="820"/>
      <c r="S148" s="820"/>
      <c r="T148" s="820"/>
      <c r="U148" s="821"/>
      <c r="V148" s="164"/>
    </row>
    <row r="149" spans="3:24" ht="14.1"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4.1"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4.1"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4.1"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4.1"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4.1"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4.1"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4.1"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494"/>
      <c r="E161" s="508"/>
      <c r="F161" s="819" t="str">
        <f>IF(COUNTA(表紙!F185)=1,+表紙!F185,"")</f>
        <v>・実施していない</v>
      </c>
      <c r="G161" s="820"/>
      <c r="H161" s="820"/>
      <c r="I161" s="820"/>
      <c r="J161" s="820"/>
      <c r="K161" s="820"/>
      <c r="L161" s="820"/>
      <c r="M161" s="820"/>
      <c r="N161" s="820"/>
      <c r="O161" s="820"/>
      <c r="P161" s="820"/>
      <c r="Q161" s="820"/>
      <c r="R161" s="820"/>
      <c r="S161" s="820"/>
      <c r="T161" s="820"/>
      <c r="U161" s="821"/>
      <c r="V161" s="164"/>
    </row>
    <row r="162" spans="3:24" ht="14.1"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4.1"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4.1"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4.1"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4.1"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4.1"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4.1"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4.1"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494"/>
      <c r="E173" s="497"/>
      <c r="F173" s="819" t="str">
        <f>IF(COUNTA(表紙!F197)=1,+表紙!F197,"")</f>
        <v>・実施予定なし</v>
      </c>
      <c r="G173" s="820"/>
      <c r="H173" s="820"/>
      <c r="I173" s="820"/>
      <c r="J173" s="820"/>
      <c r="K173" s="820"/>
      <c r="L173" s="820"/>
      <c r="M173" s="820"/>
      <c r="N173" s="820"/>
      <c r="O173" s="820"/>
      <c r="P173" s="820"/>
      <c r="Q173" s="820"/>
      <c r="R173" s="820"/>
      <c r="S173" s="820"/>
      <c r="T173" s="820"/>
      <c r="U173" s="821"/>
      <c r="V173" s="164"/>
    </row>
    <row r="174" spans="3:24" ht="14.1"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4.1"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4.1"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4.1"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4.1"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4.1"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4.1"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4.1"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494"/>
      <c r="E184" s="497"/>
      <c r="F184" s="511" t="s">
        <v>267</v>
      </c>
      <c r="G184" s="512"/>
      <c r="H184" s="512"/>
      <c r="I184" s="512"/>
      <c r="J184" s="512"/>
      <c r="K184" s="838">
        <f>+表紙!K208</f>
        <v>17456</v>
      </c>
      <c r="L184" s="838"/>
      <c r="M184" s="838"/>
      <c r="N184" s="838"/>
      <c r="O184" s="838"/>
      <c r="P184" s="198" t="s">
        <v>13</v>
      </c>
      <c r="Q184" s="828" t="s">
        <v>293</v>
      </c>
      <c r="R184" s="829"/>
      <c r="S184" s="829"/>
      <c r="T184" s="829"/>
      <c r="U184" s="830"/>
      <c r="V184" s="292"/>
      <c r="W184" s="292"/>
      <c r="X184" s="179"/>
    </row>
    <row r="185" spans="3:24" ht="43.35" customHeight="1" x14ac:dyDescent="0.15">
      <c r="C185" s="195"/>
      <c r="D185" s="494"/>
      <c r="E185" s="497"/>
      <c r="F185" s="263"/>
      <c r="G185" s="505" t="s">
        <v>223</v>
      </c>
      <c r="H185" s="506"/>
      <c r="I185" s="506"/>
      <c r="J185" s="506"/>
      <c r="K185" s="838">
        <f>+表紙!K209</f>
        <v>16437.600000000002</v>
      </c>
      <c r="L185" s="838"/>
      <c r="M185" s="838"/>
      <c r="N185" s="838"/>
      <c r="O185" s="838"/>
      <c r="P185" s="346" t="s">
        <v>13</v>
      </c>
      <c r="Q185" s="831"/>
      <c r="R185" s="832"/>
      <c r="S185" s="832"/>
      <c r="T185" s="832"/>
      <c r="U185" s="833"/>
      <c r="V185" s="292"/>
      <c r="W185" s="292"/>
      <c r="X185" s="179"/>
    </row>
    <row r="186" spans="3:24" ht="43.35" customHeight="1" x14ac:dyDescent="0.15">
      <c r="C186" s="195"/>
      <c r="D186" s="494"/>
      <c r="E186" s="497"/>
      <c r="F186" s="263"/>
      <c r="G186" s="505" t="s">
        <v>224</v>
      </c>
      <c r="H186" s="506"/>
      <c r="I186" s="506"/>
      <c r="J186" s="506"/>
      <c r="K186" s="838">
        <f>+表紙!K210</f>
        <v>17445.099999999999</v>
      </c>
      <c r="L186" s="838"/>
      <c r="M186" s="838"/>
      <c r="N186" s="838"/>
      <c r="O186" s="838"/>
      <c r="P186" s="346" t="s">
        <v>13</v>
      </c>
      <c r="Q186" s="831"/>
      <c r="R186" s="832"/>
      <c r="S186" s="832"/>
      <c r="T186" s="832"/>
      <c r="U186" s="833"/>
      <c r="V186" s="292"/>
      <c r="W186" s="292"/>
      <c r="X186" s="179"/>
    </row>
    <row r="187" spans="3:24" ht="43.3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3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4.1"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494"/>
      <c r="E190" s="497"/>
      <c r="F190" s="819" t="str">
        <f>IF(COUNTA(表紙!F214)=1,+表紙!F214,"")</f>
        <v>・できる限り電子マニフェスト登録されている業者を採用した
・電子契約の取組の開始</v>
      </c>
      <c r="G190" s="820"/>
      <c r="H190" s="820"/>
      <c r="I190" s="820"/>
      <c r="J190" s="820"/>
      <c r="K190" s="820"/>
      <c r="L190" s="820"/>
      <c r="M190" s="820"/>
      <c r="N190" s="820"/>
      <c r="O190" s="820"/>
      <c r="P190" s="820"/>
      <c r="Q190" s="820"/>
      <c r="R190" s="820"/>
      <c r="S190" s="820"/>
      <c r="T190" s="820"/>
      <c r="U190" s="821"/>
      <c r="V190" s="164"/>
    </row>
    <row r="191" spans="3:24" ht="14.1"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4.1"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4.1"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4.1"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4.1"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4.1"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4.1"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4.1"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15710.499999999998</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14793.8</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15700.699999999999</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4.1"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494"/>
      <c r="E207" s="497"/>
      <c r="F207" s="819" t="str">
        <f>IF(COUNTA(表紙!F231)=1,+表紙!F231,"")</f>
        <v>・現状の取組を継続し、排出量の削減に努める
・電子契約の推進</v>
      </c>
      <c r="G207" s="820"/>
      <c r="H207" s="820"/>
      <c r="I207" s="820"/>
      <c r="J207" s="820"/>
      <c r="K207" s="820"/>
      <c r="L207" s="820"/>
      <c r="M207" s="820"/>
      <c r="N207" s="820"/>
      <c r="O207" s="820"/>
      <c r="P207" s="820"/>
      <c r="Q207" s="820"/>
      <c r="R207" s="820"/>
      <c r="S207" s="820"/>
      <c r="T207" s="820"/>
      <c r="U207" s="821"/>
      <c r="V207" s="179"/>
    </row>
    <row r="208" spans="3:24" ht="14.1"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4.1"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4.1"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4.1"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4.1"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4.1"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4.1"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4.1"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1.1"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1.1"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349999999999994"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1.1"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P36" sqref="P36"/>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130.69999999999999</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145.19999999999999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130.69999999999999</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130.69999999999999</v>
      </c>
      <c r="P27" s="718"/>
      <c r="Q27" s="718"/>
      <c r="R27" s="718"/>
      <c r="S27" s="49" t="s">
        <v>38</v>
      </c>
      <c r="T27" s="70"/>
      <c r="U27" s="70"/>
      <c r="X27" s="68" t="s">
        <v>39</v>
      </c>
      <c r="Y27" s="71"/>
      <c r="AG27" s="58"/>
      <c r="AH27" s="58"/>
      <c r="AI27" s="58"/>
      <c r="AJ27" s="58"/>
      <c r="AK27" s="668">
        <f>+AG18+O27</f>
        <v>130.69999999999999</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130.69999999999999</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145.19999999999999</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130.69999999999999</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145.19999999999999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1.1000000000000001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v>
      </c>
      <c r="P27" s="718"/>
      <c r="Q27" s="718"/>
      <c r="R27" s="718"/>
      <c r="S27" s="49" t="s">
        <v>38</v>
      </c>
      <c r="T27" s="70"/>
      <c r="U27" s="70"/>
      <c r="X27" s="68" t="s">
        <v>39</v>
      </c>
      <c r="Y27" s="71"/>
      <c r="AG27" s="58"/>
      <c r="AH27" s="58"/>
      <c r="AI27" s="58"/>
      <c r="AJ27" s="58"/>
      <c r="AK27" s="668">
        <f>+AG18+O27</f>
        <v>1</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1.1000000000000001</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1.1000000000000001</v>
      </c>
      <c r="G30" s="674"/>
      <c r="H30" s="214" t="s">
        <v>198</v>
      </c>
      <c r="L30" s="682"/>
      <c r="O30" s="61"/>
      <c r="Q30" s="684">
        <f>+ROUND(Z28,1)+ROUND(Z29,1)+ROUND(Z30,1)</f>
        <v>1</v>
      </c>
      <c r="R30" s="718"/>
      <c r="S30" s="718"/>
      <c r="T30" s="718"/>
      <c r="U30" s="49" t="s">
        <v>16</v>
      </c>
      <c r="X30" s="726" t="s">
        <v>186</v>
      </c>
      <c r="Y30" s="727"/>
      <c r="Z30" s="670"/>
      <c r="AA30" s="671"/>
      <c r="AB30" s="671"/>
      <c r="AC30" s="671"/>
      <c r="AD30" s="671"/>
      <c r="AE30" s="49" t="s">
        <v>13</v>
      </c>
      <c r="AK30" s="655">
        <v>1</v>
      </c>
      <c r="AL30" s="656"/>
      <c r="AM30" s="656"/>
      <c r="AN30" s="656"/>
      <c r="AO30" s="57" t="s">
        <v>13</v>
      </c>
      <c r="AR30" s="667"/>
      <c r="AS30" s="664"/>
      <c r="AT30" s="664"/>
      <c r="AU30" s="665"/>
    </row>
    <row r="31" spans="2:48" ht="27" customHeight="1" thickTop="1" thickBot="1" x14ac:dyDescent="0.2">
      <c r="B31" s="690" t="s">
        <v>375</v>
      </c>
      <c r="C31" s="679"/>
      <c r="D31" s="679"/>
      <c r="E31" s="680"/>
      <c r="F31" s="673">
        <v>1.1000000000000001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0.1</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0.1</v>
      </c>
      <c r="P27" s="718"/>
      <c r="Q27" s="718"/>
      <c r="R27" s="718"/>
      <c r="S27" s="49" t="s">
        <v>38</v>
      </c>
      <c r="T27" s="70"/>
      <c r="U27" s="70"/>
      <c r="X27" s="68" t="s">
        <v>39</v>
      </c>
      <c r="Y27" s="71"/>
      <c r="AG27" s="58"/>
      <c r="AH27" s="58"/>
      <c r="AI27" s="58"/>
      <c r="AJ27" s="58"/>
      <c r="AK27" s="668">
        <f>+AG18+O27</f>
        <v>0.1</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0.1</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0.1</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election activeCell="P36" sqref="P3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田中建設工業株式会社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152.5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169.4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152.5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152.5</v>
      </c>
      <c r="P27" s="718"/>
      <c r="Q27" s="718"/>
      <c r="R27" s="718"/>
      <c r="S27" s="49" t="s">
        <v>38</v>
      </c>
      <c r="T27" s="70"/>
      <c r="U27" s="70"/>
      <c r="X27" s="68" t="s">
        <v>39</v>
      </c>
      <c r="Y27" s="71"/>
      <c r="AG27" s="58"/>
      <c r="AH27" s="58"/>
      <c r="AI27" s="58"/>
      <c r="AJ27" s="58"/>
      <c r="AK27" s="668">
        <f>+AG18+O27</f>
        <v>152.5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152.5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169.4</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160.6</v>
      </c>
      <c r="G30" s="674"/>
      <c r="H30" s="214" t="s">
        <v>198</v>
      </c>
      <c r="L30" s="682"/>
      <c r="O30" s="61"/>
      <c r="Q30" s="684">
        <f>+ROUND(Z28,1)+ROUND(Z29,1)+ROUND(Z30,1)</f>
        <v>152.5</v>
      </c>
      <c r="R30" s="718"/>
      <c r="S30" s="718"/>
      <c r="T30" s="718"/>
      <c r="U30" s="49" t="s">
        <v>16</v>
      </c>
      <c r="X30" s="726" t="s">
        <v>186</v>
      </c>
      <c r="Y30" s="727"/>
      <c r="Z30" s="670"/>
      <c r="AA30" s="671"/>
      <c r="AB30" s="671"/>
      <c r="AC30" s="671"/>
      <c r="AD30" s="671"/>
      <c r="AE30" s="49" t="s">
        <v>13</v>
      </c>
      <c r="AK30" s="655">
        <v>144.5</v>
      </c>
      <c r="AL30" s="656"/>
      <c r="AM30" s="656"/>
      <c r="AN30" s="656"/>
      <c r="AO30" s="57" t="s">
        <v>13</v>
      </c>
      <c r="AR30" s="667"/>
      <c r="AS30" s="664"/>
      <c r="AT30" s="664"/>
      <c r="AU30" s="665"/>
    </row>
    <row r="31" spans="2:48" ht="27" customHeight="1" thickTop="1" thickBot="1" x14ac:dyDescent="0.2">
      <c r="B31" s="690" t="s">
        <v>375</v>
      </c>
      <c r="C31" s="679"/>
      <c r="D31" s="679"/>
      <c r="E31" s="680"/>
      <c r="F31" s="673">
        <v>169.4</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2024-06-27T02:43:06Z</dcterms:created>
  <dcterms:modified xsi:type="dcterms:W3CDTF">2024-09-05T04:41:44Z</dcterms:modified>
</cp:coreProperties>
</file>