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2110" windowHeight="1147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<sst xmlns="http://schemas.openxmlformats.org/spreadsheetml/2006/main" count="3275" uniqueCount="460">
  <si>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</si>
  <si>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</si>
  <si>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</si>
  <si>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</si>
  <si>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</si>
  <si>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</si>
  <si>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</si>
  <si>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</si>
  <si>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</si>
  <si>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</si>
  <si>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</si>
  <si>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</si>
  <si>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</si>
  <si>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</si>
  <si>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</si>
  <si>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</si>
  <si>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</si>
  <si>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</si>
  <si>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</si>
  <si>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</si>
  <si>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</si>
  <si>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</si>
  <si>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</si>
  <si>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</si>
  <si>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</si>
  <si>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</si>
  <si>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</si>
  <si>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</si>
  <si>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</si>
  <si>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</si>
  <si>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</si>
  <si>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</si>
  <si>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</si>
  <si>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</si>
  <si>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</si>
  <si>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</si>
  <si>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</si>
  <si>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</si>
  <si>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</si>
  <si>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</si>
  <si>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</si>
  <si>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</si>
  <si>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</si>
  <si>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</si>
  <si>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</si>
  <si>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</si>
  <si>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</si>
  <si>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</si>
  <si>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</si>
  <si>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</si>
  <si>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</si>
  <si>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</si>
  <si>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</si>
  <si>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</si>
  <si>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</si>
  <si>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</si>
  <si>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</si>
  <si>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</si>
  <si>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</si>
  <si>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</si>
  <si>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</si>
  <si>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</si>
  <si>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</si>
  <si>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</si>
  <si>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</si>
  <si>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</si>
  <si>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</si>
  <si>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</si>
  <si>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</si>
  <si>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</si>
  <si>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</si>
  <si>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</si>
  <si>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</si>
  <si>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</si>
  <si>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</si>
  <si>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</si>
  <si>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</si>
  <si>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</si>
  <si>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</si>
  <si>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</si>
  <si>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</si>
  <si>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</si>
  <si>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</si>
  <si>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</si>
  <si>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</si>
  <si>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</si>
  <si>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</si>
  <si>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</si>
  <si>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</si>
  <si>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</si>
  <si>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</si>
  <si>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</si>
  <si>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</si>
  <si>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</si>
  <si>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</si>
  <si>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</si>
  <si>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</si>
  <si>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</si>
  <si>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</si>
  <si>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</si>
  <si>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</si>
  <si>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</si>
  <si>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</si>
  <si>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</si>
  <si>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</si>
  <si>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</si>
  <si>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</si>
  <si>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</si>
  <si>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</si>
  <si>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</si>
  <si>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</si>
  <si>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</si>
  <si>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</si>
  <si>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</si>
  <si>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</si>
  <si>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</si>
  <si>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</si>
  <si>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</si>
  <si>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</si>
  <si>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</si>
  <si>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</si>
  <si>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</si>
  <si>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</si>
  <si>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</si>
  <si>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</si>
  <si>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</si>
  <si>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</si>
  <si>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</si>
  <si>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</si>
  <si>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</si>
  <si>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</si>
  <si>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</si>
  <si>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</si>
  <si>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</si>
  <si>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</si>
  <si>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</si>
  <si>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</si>
  <si>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</si>
  <si>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</si>
  <si>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</si>
  <si>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</si>
  <si>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</si>
  <si>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</si>
  <si>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</si>
  <si>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</si>
  <si>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</si>
  <si>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</si>
  <si>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</si>
  <si>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</si>
  <si>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</si>
  <si>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</si>
  <si>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</si>
  <si>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</si>
  <si>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</si>
  <si>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</si>
  <si>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</si>
  <si>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</si>
  <si>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</si>
  <si>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</si>
  <si>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</si>
  <si>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</si>
  <si>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</si>
  <si>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</si>
  <si>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</si>
  <si>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</si>
  <si>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</si>
  <si>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</si>
  <si>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</si>
  <si>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</si>
  <si>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</si>
  <si>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</si>
  <si>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</si>
  <si>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</si>
  <si>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</si>
  <si>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</si>
  <si>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</si>
  <si>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</si>
  <si>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</si>
  <si>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</si>
  <si>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</si>
  <si>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</si>
  <si>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</si>
  <si>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</si>
  <si>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</si>
  <si>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</si>
  <si>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</si>
  <si>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</si>
  <si>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</si>
  <si>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</si>
  <si>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</si>
  <si>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</si>
  <si>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</si>
  <si>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</si>
  <si>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</si>
  <si>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</si>
  <si>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</si>
  <si>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</si>
  <si>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</si>
  <si>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</si>
  <si>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</si>
  <si>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</si>
  <si>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</si>
  <si>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</si>
  <si>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</si>
  <si>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</si>
  <si>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</si>
  <si>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</si>
  <si>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</si>
  <si>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</si>
  <si>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</si>
  <si>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</si>
  <si>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</si>
  <si>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</si>
  <si>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</si>
  <si>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</si>
  <si>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</si>
  <si>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</si>
  <si>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</si>
  <si>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</si>
  <si>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</si>
  <si>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</si>
  <si>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</si>
  <si>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</si>
  <si>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</si>
  <si>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</si>
  <si>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</si>
  <si>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</si>
  <si>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</si>
  <si>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</si>
  <si>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</si>
  <si>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</si>
  <si>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</si>
  <si>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</si>
  <si>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</si>
  <si>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</si>
  <si>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</si>
  <si>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</si>
  <si>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</si>
  <si>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</si>
  <si>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</si>
  <si>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</si>
  <si>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</si>
  <si>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</si>
  <si>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</si>
  <si>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</si>
  <si>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</si>
  <si>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</si>
  <si>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</si>
  <si>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</si>
  <si>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</si>
  <si>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</si>
  <si>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</si>
  <si>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</si>
  <si>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</si>
  <si>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</si>
  <si>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</si>
  <si>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</si>
  <si>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</si>
  <si>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</si>
  <si>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</si>
  <si>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</si>
  <si>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</si>
  <si>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</si>
  <si>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</si>
  <si>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</si>
  <si>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</si>
  <si>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</si>
  <si>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</si>
  <si>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</si>
  <si>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</si>
  <si>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</si>
  <si>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</si>
  <si>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</si>
  <si>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</si>
  <si>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</si>
  <si>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</si>
  <si>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</si>
  <si>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</si>
  <si>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</si>
  <si>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</si>
  <si>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</si>
  <si>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</si>
  <si>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</si>
  <si>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</si>
  <si>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</si>
  <si>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</si>
  <si>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</si>
  <si>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</si>
  <si>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</si>
  <si>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</si>
  <si>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</si>
  <si>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</si>
  <si>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</si>
  <si>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</si>
  <si>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</si>
  <si>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</si>
  <si>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</si>
  <si>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</si>
  <si>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</si>
  <si>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</si>
  <si>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</si>
  <si>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</si>
  <si>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</si>
  <si>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</si>
  <si>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</si>
  <si>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</si>
  <si>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</si>
  <si>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</si>
  <si>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</si>
  <si>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</si>
  <si>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</si>
  <si>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</si>
  <si>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</si>
  <si>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</si>
  <si>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</si>
  <si>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</si>
  <si>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</si>
  <si>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</si>
  <si>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</si>
  <si>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</si>
  <si>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</si>
  <si>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</si>
  <si>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</si>
  <si>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</si>
  <si>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</si>
  <si>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</si>
  <si>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</si>
  <si>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</si>
  <si>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</si>
  <si>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</si>
  <si>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</si>
  <si>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</si>
  <si>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</si>
  <si>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</si>
  <si>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</si>
  <si>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</si>
  <si>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</si>
  <si>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</si>
  <si>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</si>
  <si>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</si>
  <si>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</si>
  <si>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</si>
  <si>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</si>
  <si>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</si>
  <si>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</si>
  <si>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</si>
  <si>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</si>
  <si>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</si>
  <si>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</si>
  <si>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</si>
  <si>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</si>
  <si>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</si>
  <si>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</si>
  <si>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</si>
  <si>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</si>
  <si>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</si>
  <si>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</si>
  <si>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</si>
  <si>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</si>
  <si>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</si>
  <si>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</si>
  <si>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</si>
  <si>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</si>
  <si>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</si>
  <si>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</si>
  <si>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</si>
  <si>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</si>
  <si>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</si>
  <si>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</si>
  <si>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</si>
  <si>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</si>
  <si>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</si>
  <si>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</si>
  <si>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</si>
  <si>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</si>
  <si>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</si>
  <si>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</si>
  <si>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</si>
  <si>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</si>
  <si>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</si>
  <si>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</si>
  <si>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</si>
  <si>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</si>
  <si>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</si>
  <si>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</si>
  <si>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</si>
  <si>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</si>
  <si>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</si>
  <si>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</si>
  <si>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</si>
  <si>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</si>
  <si>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</si>
  <si>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</si>
  <si>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</si>
  <si>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</si>
  <si>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</si>
  <si>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</si>
  <si>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</si>
  <si>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</si>
  <si>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</si>
  <si>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</si>
  <si>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</si>
  <si>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</si>
  <si>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</si>
  <si>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</si>
  <si>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</si>
  <si>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</si>
  <si>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</si>
  <si>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</si>
  <si>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</si>
  <si>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</si>
  <si>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</si>
  <si>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</si>
  <si>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</si>
  <si>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</si>
  <si>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</si>
  <si>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</si>
  <si>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</si>
  <si>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</si>
  <si>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</si>
  <si>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</si>
  <si>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</si>
  <si>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</si>
  <si>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</si>
  <si>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</si>
  <si>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</si>
  <si>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</si>
  <si>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</si>
  <si>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</si>
  <si>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</si>
  <si>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</si>
  <si>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</si>
  <si>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</si>
  <si>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</si>
  <si>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</si>
  <si>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</si>
  <si>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</si>
  <si>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</si>
  <si>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</si>
  <si>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</si>
  <si>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</si>
  <si>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</si>
  <si>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</si>
  <si>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</si>
  <si>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</si>
  <si>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</si>
  <si>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</si>
  <si>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</si>
  <si>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</si>
  <si>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</si>
  <si>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</si>
  <si>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神奈川県厚木市田村町８－１０
本厚木トーセイビル６階</t>
  </si>
  <si>
    <t>日本道路株式会社　神奈川県央営業所
所長　　舟木　潤一郎</t>
  </si>
  <si>
    <t>日本道路株式会社　神奈川南営業所</t>
  </si>
  <si>
    <t>神奈川県平塚市馬入本町１２－２４</t>
  </si>
  <si>
    <t>046-223-9640</t>
  </si>
  <si>
    <t>総合工事業</t>
  </si>
  <si>
    <t>○</t>
  </si>
  <si>
    <t>046-223-9640</t>
    <phoneticPr fontId="3"/>
  </si>
  <si>
    <t>令和　６年　７月１７日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</si>
</sst>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I67" sqref="I6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457</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1954</v>
      </c>
      <c r="N48" s="586"/>
      <c r="O48" s="587"/>
    </row>
    <row r="49" spans="3:21" ht="18" customHeight="1" x14ac:dyDescent="0.15">
      <c r="C49" s="564" t="s">
        <v>11</v>
      </c>
      <c r="D49" s="565"/>
      <c r="E49" s="566"/>
      <c r="F49" s="619" t="s">
        <v>454</v>
      </c>
      <c r="G49" s="620"/>
      <c r="H49" s="620"/>
      <c r="I49" s="620"/>
      <c r="J49" s="620"/>
      <c r="K49" s="620"/>
      <c r="L49" s="471" t="s">
        <v>172</v>
      </c>
      <c r="M49" s="474"/>
      <c r="N49" s="588" t="s">
        <v>458</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1152</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15</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1024</v>
      </c>
      <c r="I63" s="293" t="s">
        <v>4</v>
      </c>
      <c r="J63" s="542" t="s">
        <v>324</v>
      </c>
      <c r="K63" s="543"/>
      <c r="L63" s="544"/>
      <c r="M63" s="534">
        <f>+別紙!AA14</f>
        <v>1024</v>
      </c>
      <c r="N63" s="535"/>
      <c r="O63" s="487" t="s">
        <v>4</v>
      </c>
      <c r="P63" s="177"/>
      <c r="Q63" s="140"/>
      <c r="R63" s="140"/>
      <c r="S63" s="140"/>
      <c r="T63" s="140"/>
      <c r="U63" s="140"/>
    </row>
    <row r="64" spans="3:21" ht="24.75" customHeight="1" x14ac:dyDescent="0.15">
      <c r="C64" s="559"/>
      <c r="D64" s="539" t="s">
        <v>301</v>
      </c>
      <c r="E64" s="540"/>
      <c r="F64" s="540"/>
      <c r="G64" s="541"/>
      <c r="H64" s="462">
        <f>+別紙!AA10</f>
        <v>0</v>
      </c>
      <c r="I64" s="293" t="s">
        <v>4</v>
      </c>
      <c r="J64" s="542" t="s">
        <v>305</v>
      </c>
      <c r="K64" s="543"/>
      <c r="L64" s="544"/>
      <c r="M64" s="534">
        <f>+別紙!AA15</f>
        <v>0</v>
      </c>
      <c r="N64" s="535"/>
      <c r="O64" s="37" t="s">
        <v>4</v>
      </c>
      <c r="P64" s="524"/>
      <c r="Q64" s="525"/>
      <c r="R64" s="525"/>
      <c r="S64" s="525"/>
    </row>
    <row r="65" spans="1:48" ht="24.75" customHeight="1" x14ac:dyDescent="0.15">
      <c r="C65" s="559"/>
      <c r="D65" s="539" t="s">
        <v>302</v>
      </c>
      <c r="E65" s="540"/>
      <c r="F65" s="540"/>
      <c r="G65" s="541"/>
      <c r="H65" s="462">
        <f>+別紙!AA11</f>
        <v>0</v>
      </c>
      <c r="I65" s="293" t="s">
        <v>4</v>
      </c>
      <c r="J65" s="536" t="s">
        <v>306</v>
      </c>
      <c r="K65" s="537"/>
      <c r="L65" s="538"/>
      <c r="M65" s="534">
        <f>+別紙!AA16</f>
        <v>1021</v>
      </c>
      <c r="N65" s="535"/>
      <c r="O65" s="460" t="s">
        <v>4</v>
      </c>
      <c r="P65" s="175"/>
      <c r="Q65" s="176"/>
      <c r="R65" s="176"/>
      <c r="S65" s="176"/>
    </row>
    <row r="66" spans="1:48" ht="24.75" customHeight="1" x14ac:dyDescent="0.15">
      <c r="C66" s="488"/>
      <c r="D66" s="539" t="s">
        <v>303</v>
      </c>
      <c r="E66" s="540"/>
      <c r="F66" s="540"/>
      <c r="G66" s="541"/>
      <c r="H66" s="462">
        <f>+別紙!AA12</f>
        <v>0</v>
      </c>
      <c r="I66" s="293" t="s">
        <v>4</v>
      </c>
      <c r="J66" s="536" t="s">
        <v>387</v>
      </c>
      <c r="K66" s="537"/>
      <c r="L66" s="538"/>
      <c r="M66" s="534">
        <f>+別紙!AA17</f>
        <v>0</v>
      </c>
      <c r="N66" s="535"/>
      <c r="O66" s="460" t="s">
        <v>4</v>
      </c>
      <c r="P66" s="175"/>
      <c r="Q66" s="176"/>
      <c r="R66" s="176"/>
      <c r="S66" s="176"/>
    </row>
    <row r="67" spans="1:48" ht="24.75" customHeight="1" x14ac:dyDescent="0.15">
      <c r="C67" s="489"/>
      <c r="D67" s="539" t="s">
        <v>304</v>
      </c>
      <c r="E67" s="540"/>
      <c r="F67" s="540"/>
      <c r="G67" s="541"/>
      <c r="H67" s="462">
        <f>+別紙!AA13</f>
        <v>0</v>
      </c>
      <c r="I67" s="293" t="s">
        <v>4</v>
      </c>
      <c r="J67" s="536" t="s">
        <v>388</v>
      </c>
      <c r="K67" s="537"/>
      <c r="L67" s="538"/>
      <c r="M67" s="534">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日本道路株式会社　神奈川南営業所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5" zoomScaleNormal="100" workbookViewId="0">
      <selection activeCell="D26" sqref="D26:F2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1000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1000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日本道路株式会社　神奈川南営業所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4</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日本道路株式会社　神奈川南営業所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3</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v>
      </c>
      <c r="M9" s="393">
        <f>IF(OR(ｷ.紙くず!D24&gt;0,ｷ.紙くず!D24&lt;0),ｷ.紙くず!D24,IF(M$19&gt;0,"0",0))</f>
        <v>0</v>
      </c>
      <c r="N9" s="393">
        <f>IF(OR(ｸ.木くず!D24&gt;0,ｸ.木くず!D24&lt;0),ｸ.木くず!D24,IF(N$19&gt;0,"0",0))</f>
        <v>2</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3</v>
      </c>
      <c r="T9" s="393">
        <f>IF(OR(ｾ.ｶﾞﾗｽ･ｺﾝｸﾘ･陶磁器くず!D24&gt;0,ｾ.ｶﾞﾗｽ･ｺﾝｸﾘ･陶磁器くず!D24&lt;0),ｾ.ｶﾞﾗｽ･ｺﾝｸﾘ･陶磁器くず!D24,IF(T$19&gt;0,"0",0))</f>
        <v>10</v>
      </c>
      <c r="U9" s="393">
        <f>IF(OR(ｿ.鉱さい!D24&gt;0,ｿ.鉱さい!D24&lt;0),ｿ.鉱さい!D24,IF(U$19&gt;0,"0",0))</f>
        <v>0</v>
      </c>
      <c r="V9" s="393">
        <f>IF(OR(ﾀ.がれき類!D24&gt;0,ﾀ.がれき類!D24&lt;0),ﾀ.がれき類!D24,IF(V$19&gt;0,"0",0))</f>
        <v>1000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v>
      </c>
      <c r="AA9" s="395">
        <f>IF(SUM(G9:Z9)&gt;0,SUM(G9:Z9),IF(AA$19&gt;0,"0",0))</f>
        <v>1024</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3</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v>
      </c>
      <c r="M14" s="399">
        <f>IF(OR(ｷ.紙くず!D29&gt;0,ｷ.紙くず!D29&lt;0),ｷ.紙くず!D29,IF(M$19&gt;0,"0",0))</f>
        <v>0</v>
      </c>
      <c r="N14" s="399">
        <f>IF(OR(ｸ.木くず!D29&gt;0,ｸ.木くず!D29&lt;0),ｸ.木くず!D29,IF(N$19&gt;0,"0",0))</f>
        <v>2</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3</v>
      </c>
      <c r="T14" s="399">
        <f>IF(OR(ｾ.ｶﾞﾗｽ･ｺﾝｸﾘ･陶磁器くず!D29&gt;0,ｾ.ｶﾞﾗｽ･ｺﾝｸﾘ･陶磁器くず!D29&lt;0),ｾ.ｶﾞﾗｽ･ｺﾝｸﾘ･陶磁器くず!D29,IF(T$19&gt;0,"0",0))</f>
        <v>10</v>
      </c>
      <c r="U14" s="399">
        <f>IF(OR(ｿ.鉱さい!D29&gt;0,ｿ.鉱さい!D29&lt;0),ｿ.鉱さい!D29,IF(U$19&gt;0,"0",0))</f>
        <v>0</v>
      </c>
      <c r="V14" s="399">
        <f>IF(OR(ﾀ.がれき類!D29&gt;0,ﾀ.がれき類!D29&lt;0),ﾀ.がれき類!D29,IF(V$19&gt;0,"0",0))</f>
        <v>1000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v>
      </c>
      <c r="AA14" s="401">
        <f t="shared" si="0"/>
        <v>1024</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v>
      </c>
      <c r="M16" s="399">
        <f>IF(OR(ｷ.紙くず!D31&gt;0,ｷ.紙くず!D31&lt;0),ｷ.紙くず!D31,IF(M$19&gt;0,"0",0))</f>
        <v>0</v>
      </c>
      <c r="N16" s="399">
        <f>IF(OR(ｸ.木くず!D31&gt;0,ｸ.木くず!D31&lt;0),ｸ.木くず!D31,IF(N$19&gt;0,"0",0))</f>
        <v>2</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3</v>
      </c>
      <c r="T16" s="399">
        <f>IF(OR(ｾ.ｶﾞﾗｽ･ｺﾝｸﾘ･陶磁器くず!D31&gt;0,ｾ.ｶﾞﾗｽ･ｺﾝｸﾘ･陶磁器くず!D31&lt;0),ｾ.ｶﾞﾗｽ･ｺﾝｸﾘ･陶磁器くず!D31,IF(T$19&gt;0,"0",0))</f>
        <v>10</v>
      </c>
      <c r="U16" s="399">
        <f>IF(OR(ｿ.鉱さい!D31&gt;0,ｿ.鉱さい!D31&lt;0),ｿ.鉱さい!D31,IF(U$19&gt;0,"0",0))</f>
        <v>0</v>
      </c>
      <c r="V16" s="399">
        <f>IF(OR(ﾀ.がれき類!D31&gt;0,ﾀ.がれき類!D31&lt;0),ﾀ.がれき類!D31,IF(V$19&gt;0,"0",0))</f>
        <v>1000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v>
      </c>
      <c r="AA16" s="401">
        <f t="shared" si="0"/>
        <v>1021</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0</v>
      </c>
      <c r="AA19" s="407">
        <f t="shared" ref="AA19:AA25" si="2">SUM(G19:Z19)</f>
        <v>0</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v>
      </c>
      <c r="AA37" s="443">
        <f t="shared" si="4"/>
        <v>0</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v>
      </c>
      <c r="AA38" s="434">
        <f t="shared" si="4"/>
        <v>0</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0</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0</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0</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v>
      </c>
      <c r="I55" s="506">
        <f t="shared" si="10"/>
        <v>0</v>
      </c>
      <c r="J55" s="506">
        <f t="shared" si="10"/>
        <v>0</v>
      </c>
      <c r="K55" s="506">
        <f t="shared" si="10"/>
        <v>0</v>
      </c>
      <c r="L55" s="506">
        <f t="shared" si="10"/>
        <v>2</v>
      </c>
      <c r="M55" s="506">
        <f t="shared" si="10"/>
        <v>0</v>
      </c>
      <c r="N55" s="506">
        <f t="shared" si="10"/>
        <v>2</v>
      </c>
      <c r="O55" s="506">
        <f t="shared" si="10"/>
        <v>0</v>
      </c>
      <c r="P55" s="506">
        <f t="shared" si="10"/>
        <v>0</v>
      </c>
      <c r="Q55" s="506">
        <f t="shared" si="10"/>
        <v>0</v>
      </c>
      <c r="R55" s="506">
        <f t="shared" si="10"/>
        <v>0</v>
      </c>
      <c r="S55" s="506">
        <f t="shared" si="10"/>
        <v>3</v>
      </c>
      <c r="T55" s="506">
        <f t="shared" si="10"/>
        <v>10</v>
      </c>
      <c r="U55" s="506">
        <f t="shared" si="10"/>
        <v>0</v>
      </c>
      <c r="V55" s="506">
        <f t="shared" si="10"/>
        <v>1000</v>
      </c>
      <c r="W55" s="506">
        <f t="shared" si="10"/>
        <v>0</v>
      </c>
      <c r="X55" s="506">
        <f t="shared" si="10"/>
        <v>0</v>
      </c>
      <c r="Y55" s="506">
        <f t="shared" si="10"/>
        <v>0</v>
      </c>
      <c r="Z55" s="506">
        <f t="shared" si="10"/>
        <v>4</v>
      </c>
      <c r="AA55" s="507">
        <f>+AA9+AA19+AA20</f>
        <v>1024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28" zoomScale="130" zoomScaleNormal="100" zoomScaleSheetLayoutView="130" workbookViewId="0">
      <selection activeCell="H41" sqref="H4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６年　７月１７日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神奈川県厚木市田村町８－１０
本厚木トーセイビル６階</v>
      </c>
      <c r="K16" s="806"/>
      <c r="L16" s="807"/>
      <c r="M16" s="807"/>
      <c r="N16" s="807"/>
      <c r="O16" s="808"/>
    </row>
    <row r="17" spans="1:48" ht="26.25" customHeight="1" x14ac:dyDescent="0.15">
      <c r="C17" s="249"/>
      <c r="D17" s="250"/>
      <c r="E17" s="250"/>
      <c r="F17" s="250"/>
      <c r="G17" s="250"/>
      <c r="H17" s="254" t="s">
        <v>7</v>
      </c>
      <c r="I17" s="254"/>
      <c r="J17" s="806" t="str">
        <f>+表紙!J40</f>
        <v>日本道路株式会社　神奈川県央営業所
所長　　舟木　潤一郎</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046-223-9640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日本道路株式会社　神奈川南営業所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1954</v>
      </c>
      <c r="N25" s="859"/>
      <c r="O25" s="860"/>
    </row>
    <row r="26" spans="1:48" ht="18" customHeight="1" x14ac:dyDescent="0.15">
      <c r="C26" s="839" t="s">
        <v>11</v>
      </c>
      <c r="D26" s="840"/>
      <c r="E26" s="841"/>
      <c r="F26" s="833" t="str">
        <f>+表紙!F49</f>
        <v>神奈川県平塚市馬入本町１２－２４</v>
      </c>
      <c r="G26" s="834"/>
      <c r="H26" s="834"/>
      <c r="I26" s="834"/>
      <c r="J26" s="834"/>
      <c r="K26" s="834"/>
      <c r="L26" s="139" t="s">
        <v>172</v>
      </c>
      <c r="M26" s="259"/>
      <c r="N26" s="837" t="str">
        <f>IF(+表紙!N49="","",+表紙!N49)</f>
        <v>046-223-9640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1152</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15</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1024</v>
      </c>
      <c r="I40" s="293" t="s">
        <v>4</v>
      </c>
      <c r="J40" s="542" t="s">
        <v>324</v>
      </c>
      <c r="K40" s="543"/>
      <c r="L40" s="544"/>
      <c r="M40" s="865">
        <f>+表紙!M63</f>
        <v>1024</v>
      </c>
      <c r="N40" s="866">
        <f>+表紙!N63</f>
        <v>0</v>
      </c>
      <c r="O40" s="497" t="s">
        <v>4</v>
      </c>
    </row>
    <row r="41" spans="1:48" ht="24.75" customHeight="1" x14ac:dyDescent="0.15">
      <c r="C41" s="871"/>
      <c r="D41" s="539" t="s">
        <v>301</v>
      </c>
      <c r="E41" s="540"/>
      <c r="F41" s="540"/>
      <c r="G41" s="541"/>
      <c r="H41" s="298">
        <f>+表紙!H64</f>
        <v>0</v>
      </c>
      <c r="I41" s="293" t="s">
        <v>4</v>
      </c>
      <c r="J41" s="542" t="s">
        <v>305</v>
      </c>
      <c r="K41" s="543"/>
      <c r="L41" s="544"/>
      <c r="M41" s="865">
        <f>+表紙!M64</f>
        <v>0</v>
      </c>
      <c r="N41" s="866">
        <f>+表紙!N64</f>
        <v>0</v>
      </c>
      <c r="O41" s="37" t="s">
        <v>4</v>
      </c>
    </row>
    <row r="42" spans="1:48" ht="24.75" customHeight="1" x14ac:dyDescent="0.15">
      <c r="C42" s="871"/>
      <c r="D42" s="539" t="s">
        <v>302</v>
      </c>
      <c r="E42" s="540"/>
      <c r="F42" s="540"/>
      <c r="G42" s="541"/>
      <c r="H42" s="298">
        <f>+表紙!H65</f>
        <v>0</v>
      </c>
      <c r="I42" s="293" t="s">
        <v>4</v>
      </c>
      <c r="J42" s="867" t="s">
        <v>306</v>
      </c>
      <c r="K42" s="868"/>
      <c r="L42" s="869"/>
      <c r="M42" s="865">
        <f>+表紙!M65</f>
        <v>1021</v>
      </c>
      <c r="N42" s="866">
        <f>+表紙!N65</f>
        <v>0</v>
      </c>
      <c r="O42" s="197" t="s">
        <v>4</v>
      </c>
    </row>
    <row r="43" spans="1:48" ht="24.75" customHeight="1" x14ac:dyDescent="0.15">
      <c r="C43" s="191"/>
      <c r="D43" s="539" t="s">
        <v>303</v>
      </c>
      <c r="E43" s="540"/>
      <c r="F43" s="540"/>
      <c r="G43" s="541"/>
      <c r="H43" s="298">
        <f>+表紙!H66</f>
        <v>0</v>
      </c>
      <c r="I43" s="293" t="s">
        <v>4</v>
      </c>
      <c r="J43" s="867" t="s">
        <v>387</v>
      </c>
      <c r="K43" s="868"/>
      <c r="L43" s="869"/>
      <c r="M43" s="865">
        <f>+表紙!M66</f>
        <v>0</v>
      </c>
      <c r="N43" s="866">
        <f>+表紙!N66</f>
        <v>0</v>
      </c>
      <c r="O43" s="197" t="s">
        <v>4</v>
      </c>
    </row>
    <row r="44" spans="1:48" ht="24.75" customHeight="1" x14ac:dyDescent="0.15">
      <c r="C44" s="292"/>
      <c r="D44" s="539" t="s">
        <v>304</v>
      </c>
      <c r="E44" s="540"/>
      <c r="F44" s="540"/>
      <c r="G44" s="541"/>
      <c r="H44" s="298">
        <f>+表紙!H67</f>
        <v>0</v>
      </c>
      <c r="I44" s="293" t="s">
        <v>4</v>
      </c>
      <c r="J44" s="867" t="s">
        <v>388</v>
      </c>
      <c r="K44" s="868"/>
      <c r="L44" s="869"/>
      <c r="M44" s="865">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2024-07-17T09:00:53Z</dcterms:created>
  <dcterms:modified xsi:type="dcterms:W3CDTF">2024-07-17T09:00:55Z</dcterms:modified>
</cp:coreProperties>
</file>