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<sst xmlns="http://schemas.openxmlformats.org/spreadsheetml/2006/main" count="3275" uniqueCount="461">
  <si>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</si>
  <si>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</si>
  <si>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</si>
  <si>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</si>
  <si>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</si>
  <si>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</si>
  <si>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</si>
  <si>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</si>
  <si>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</si>
  <si>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</si>
  <si>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</si>
  <si>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</si>
  <si>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</si>
  <si>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</si>
  <si>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</si>
  <si>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</si>
  <si>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</si>
  <si>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</si>
  <si>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</si>
  <si>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</si>
  <si>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</si>
  <si>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</si>
  <si>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</si>
  <si>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</si>
  <si>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</si>
  <si>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</si>
  <si>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</si>
  <si>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</si>
  <si>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</si>
  <si>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</si>
  <si>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</si>
  <si>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</si>
  <si>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</si>
  <si>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</si>
  <si>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</si>
  <si>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</si>
  <si>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</si>
  <si>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</si>
  <si>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</si>
  <si>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</si>
  <si>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</si>
  <si>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</si>
  <si>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</si>
  <si>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</si>
  <si>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</si>
  <si>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</si>
  <si>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</si>
  <si>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</si>
  <si>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</si>
  <si>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</si>
  <si>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</si>
  <si>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</si>
  <si>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</si>
  <si>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</si>
  <si>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</si>
  <si>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</si>
  <si>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</si>
  <si>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</si>
  <si>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</si>
  <si>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</si>
  <si>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</si>
  <si>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</si>
  <si>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</si>
  <si>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</si>
  <si>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</si>
  <si>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</si>
  <si>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</si>
  <si>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</si>
  <si>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</si>
  <si>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</si>
  <si>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</si>
  <si>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</si>
  <si>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</si>
  <si>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</si>
  <si>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</si>
  <si>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</si>
  <si>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</si>
  <si>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</si>
  <si>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</si>
  <si>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</si>
  <si>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</si>
  <si>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</si>
  <si>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</si>
  <si>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</si>
  <si>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</si>
  <si>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</si>
  <si>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</si>
  <si>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</si>
  <si>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</si>
  <si>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</si>
  <si>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</si>
  <si>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</si>
  <si>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</si>
  <si>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</si>
  <si>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</si>
  <si>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</si>
  <si>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</si>
  <si>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</si>
  <si>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</si>
  <si>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</si>
  <si>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</si>
  <si>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</si>
  <si>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</si>
  <si>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</si>
  <si>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</si>
  <si>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</si>
  <si>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</si>
  <si>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</si>
  <si>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</si>
  <si>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</si>
  <si>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</si>
  <si>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</si>
  <si>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</si>
  <si>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</si>
  <si>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</si>
  <si>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</si>
  <si>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</si>
  <si>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</si>
  <si>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</si>
  <si>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</si>
  <si>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</si>
  <si>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</si>
  <si>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</si>
  <si>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</si>
  <si>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</si>
  <si>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</si>
  <si>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</si>
  <si>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</si>
  <si>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</si>
  <si>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</si>
  <si>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</si>
  <si>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</si>
  <si>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</si>
  <si>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</si>
  <si>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</si>
  <si>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</si>
  <si>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</si>
  <si>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</si>
  <si>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</si>
  <si>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</si>
  <si>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</si>
  <si>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</si>
  <si>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</si>
  <si>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</si>
  <si>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</si>
  <si>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</si>
  <si>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</si>
  <si>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</si>
  <si>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</si>
  <si>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</si>
  <si>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</si>
  <si>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</si>
  <si>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</si>
  <si>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</si>
  <si>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</si>
  <si>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</si>
  <si>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</si>
  <si>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</si>
  <si>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</si>
  <si>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</si>
  <si>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</si>
  <si>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</si>
  <si>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</si>
  <si>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</si>
  <si>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</si>
  <si>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</si>
  <si>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</si>
  <si>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</si>
  <si>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</si>
  <si>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</si>
  <si>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</si>
  <si>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</si>
  <si>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</si>
  <si>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</si>
  <si>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</si>
  <si>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</si>
  <si>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</si>
  <si>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</si>
  <si>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</si>
  <si>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</si>
  <si>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</si>
  <si>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</si>
  <si>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</si>
  <si>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</si>
  <si>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</si>
  <si>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</si>
  <si>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</si>
  <si>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</si>
  <si>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</si>
  <si>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</si>
  <si>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</si>
  <si>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</si>
  <si>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</si>
  <si>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</si>
  <si>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</si>
  <si>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</si>
  <si>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</si>
  <si>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</si>
  <si>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</si>
  <si>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</si>
  <si>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</si>
  <si>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</si>
  <si>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</si>
  <si>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</si>
  <si>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</si>
  <si>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</si>
  <si>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</si>
  <si>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</si>
  <si>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</si>
  <si>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</si>
  <si>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</si>
  <si>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</si>
  <si>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</si>
  <si>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</si>
  <si>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</si>
  <si>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</si>
  <si>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</si>
  <si>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</si>
  <si>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</si>
  <si>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</si>
  <si>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</si>
  <si>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</si>
  <si>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</si>
  <si>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</si>
  <si>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</si>
  <si>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</si>
  <si>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</si>
  <si>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</si>
  <si>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</si>
  <si>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</si>
  <si>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</si>
  <si>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</si>
  <si>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</si>
  <si>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</si>
  <si>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</si>
  <si>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</si>
  <si>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</si>
  <si>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</si>
  <si>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</si>
  <si>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</si>
  <si>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</si>
  <si>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</si>
  <si>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</si>
  <si>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</si>
  <si>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</si>
  <si>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</si>
  <si>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</si>
  <si>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</si>
  <si>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</si>
  <si>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</si>
  <si>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</si>
  <si>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</si>
  <si>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</si>
  <si>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</si>
  <si>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</si>
  <si>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</si>
  <si>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</si>
  <si>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</si>
  <si>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</si>
  <si>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</si>
  <si>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</si>
  <si>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</si>
  <si>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</si>
  <si>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</si>
  <si>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</si>
  <si>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</si>
  <si>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</si>
  <si>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</si>
  <si>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</si>
  <si>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</si>
  <si>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</si>
  <si>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</si>
  <si>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</si>
  <si>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</si>
  <si>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</si>
  <si>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</si>
  <si>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</si>
  <si>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</si>
  <si>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</si>
  <si>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</si>
  <si>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</si>
  <si>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</si>
  <si>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</si>
  <si>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</si>
  <si>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</si>
  <si>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</si>
  <si>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</si>
  <si>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</si>
  <si>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</si>
  <si>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</si>
  <si>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</si>
  <si>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</si>
  <si>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</si>
  <si>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</si>
  <si>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</si>
  <si>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</si>
  <si>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</si>
  <si>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</si>
  <si>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</si>
  <si>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</si>
  <si>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</si>
  <si>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</si>
  <si>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</si>
  <si>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</si>
  <si>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</si>
  <si>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</si>
  <si>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</si>
  <si>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</si>
  <si>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</si>
  <si>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</si>
  <si>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</si>
  <si>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</si>
  <si>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</si>
  <si>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</si>
  <si>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</si>
  <si>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</si>
  <si>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</si>
  <si>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</si>
  <si>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</si>
  <si>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</si>
  <si>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</si>
  <si>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</si>
  <si>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</si>
  <si>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</si>
  <si>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</si>
  <si>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</si>
  <si>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</si>
  <si>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</si>
  <si>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</si>
  <si>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</si>
  <si>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</si>
  <si>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</si>
  <si>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</si>
  <si>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</si>
  <si>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</si>
  <si>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</si>
  <si>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</si>
  <si>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</si>
  <si>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</si>
  <si>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</si>
  <si>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</si>
  <si>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</si>
  <si>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</si>
  <si>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</si>
  <si>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</si>
  <si>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</si>
  <si>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</si>
  <si>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</si>
  <si>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</si>
  <si>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</si>
  <si>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</si>
  <si>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</si>
  <si>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</si>
  <si>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</si>
  <si>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</si>
  <si>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</si>
  <si>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</si>
  <si>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</si>
  <si>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</si>
  <si>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</si>
  <si>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</si>
  <si>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</si>
  <si>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</si>
  <si>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</si>
  <si>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</si>
  <si>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</si>
  <si>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</si>
  <si>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</si>
  <si>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</si>
  <si>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</si>
  <si>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</si>
  <si>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</si>
  <si>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</si>
  <si>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</si>
  <si>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</si>
  <si>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</si>
  <si>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</si>
  <si>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</si>
  <si>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</si>
  <si>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</si>
  <si>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</si>
  <si>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</si>
  <si>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</si>
  <si>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</si>
  <si>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</si>
  <si>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</si>
  <si>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</si>
  <si>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</si>
  <si>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</si>
  <si>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</si>
  <si>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</si>
  <si>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</si>
  <si>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</si>
  <si>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</si>
  <si>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</si>
  <si>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</si>
  <si>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</si>
  <si>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</si>
  <si>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</si>
  <si>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</si>
  <si>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</si>
  <si>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</si>
  <si>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</si>
  <si>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</si>
  <si>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</si>
  <si>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</si>
  <si>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</si>
  <si>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</si>
  <si>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</si>
  <si>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</si>
  <si>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</si>
  <si>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</si>
  <si>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</si>
  <si>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</si>
  <si>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</si>
  <si>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</si>
  <si>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</si>
  <si>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</si>
  <si>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</si>
  <si>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</si>
  <si>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</si>
  <si>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</si>
  <si>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</si>
  <si>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</si>
  <si>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</si>
  <si>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</si>
  <si>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</si>
  <si>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</si>
  <si>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</si>
  <si>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</si>
  <si>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</si>
  <si>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</si>
  <si>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</si>
  <si>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</si>
  <si>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</si>
  <si>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</si>
  <si>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</si>
  <si>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</si>
  <si>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</si>
  <si>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</si>
  <si>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</si>
  <si>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</si>
  <si>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</si>
  <si>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</si>
  <si>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</si>
  <si>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</si>
  <si>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</si>
  <si>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</si>
  <si>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</si>
  <si>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</si>
  <si>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</si>
  <si>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5月  8日</t>
    <phoneticPr fontId="3"/>
  </si>
  <si>
    <t>東京都新宿区津久戸町２－１</t>
    <phoneticPr fontId="3"/>
  </si>
  <si>
    <t xml:space="preserve">株式会社熊谷組首都圏支店
専務執行役員支店長　大野　雅紀			</t>
    <phoneticPr fontId="3"/>
  </si>
  <si>
    <t>株式会社熊谷組首都圏支店</t>
    <phoneticPr fontId="3"/>
  </si>
  <si>
    <t>東京都新宿区津久戸町2-1（神奈川県横浜市内各所）</t>
    <phoneticPr fontId="3"/>
  </si>
  <si>
    <t>03-4523-3527</t>
    <phoneticPr fontId="3"/>
  </si>
  <si>
    <t>横浜市長</t>
    <phoneticPr fontId="3"/>
  </si>
  <si>
    <t>Ｄ－建設業</t>
    <phoneticPr fontId="3"/>
  </si>
  <si>
    <t>総合建設業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</si>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</sst>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74423" y="2179608"/>
          <a:ext cx="594324" cy="63062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64898" y="2170083"/>
          <a:ext cx="599896" cy="63062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64898" y="2179608"/>
          <a:ext cx="599896" cy="63062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64898" y="2160558"/>
          <a:ext cx="599896" cy="63062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64898" y="2198658"/>
          <a:ext cx="599896" cy="62110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64898" y="2189133"/>
          <a:ext cx="599896" cy="63062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64898" y="2170083"/>
          <a:ext cx="599896" cy="63062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64898" y="2170083"/>
          <a:ext cx="599896" cy="63062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64898" y="2189133"/>
          <a:ext cx="599896" cy="63062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64898" y="2170083"/>
          <a:ext cx="599896" cy="63062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64898" y="2179608"/>
          <a:ext cx="599896" cy="63062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64898" y="2170083"/>
          <a:ext cx="599896" cy="63062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64898" y="2160558"/>
          <a:ext cx="599896" cy="62110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64898" y="2189133"/>
          <a:ext cx="599896" cy="63062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64898" y="2179608"/>
          <a:ext cx="599896" cy="63062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64898" y="2179608"/>
          <a:ext cx="599896" cy="63062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64898" y="2189133"/>
          <a:ext cx="599896" cy="63062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64898" y="2179608"/>
          <a:ext cx="599896" cy="63062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64898" y="2170083"/>
          <a:ext cx="599896" cy="63062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64898" y="2160558"/>
          <a:ext cx="599896" cy="63062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45" customHeight="1" x14ac:dyDescent="0.15">
      <c r="C39" s="88"/>
      <c r="D39" s="28"/>
      <c r="E39" s="28"/>
      <c r="F39" s="28"/>
      <c r="G39" s="28"/>
      <c r="H39" s="29" t="s">
        <v>6</v>
      </c>
      <c r="I39" s="29"/>
      <c r="J39" s="570" t="s">
        <v>452</v>
      </c>
      <c r="K39" s="570"/>
      <c r="L39" s="571"/>
      <c r="M39" s="571"/>
      <c r="N39" s="571"/>
      <c r="O39" s="572"/>
      <c r="Q39" s="24"/>
      <c r="R39" s="99"/>
    </row>
    <row r="40" spans="1:19" ht="26.4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4499999999999993" customHeight="1" x14ac:dyDescent="0.15">
      <c r="C44" s="88"/>
      <c r="D44" s="28"/>
      <c r="E44" s="28"/>
      <c r="F44" s="28"/>
      <c r="G44" s="28"/>
      <c r="H44" s="28"/>
      <c r="I44" s="28"/>
      <c r="J44" s="28"/>
      <c r="K44" s="28"/>
      <c r="L44" s="28"/>
      <c r="M44" s="28"/>
      <c r="N44" s="28"/>
      <c r="O44" s="89"/>
    </row>
    <row r="45" spans="1:19" ht="30.2"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2187</v>
      </c>
      <c r="N48" s="586"/>
      <c r="O48" s="587"/>
    </row>
    <row r="49" spans="3:21" ht="18" customHeight="1" x14ac:dyDescent="0.15">
      <c r="C49" s="564" t="s">
        <v>11</v>
      </c>
      <c r="D49" s="565"/>
      <c r="E49" s="566"/>
      <c r="F49" s="619" t="s">
        <v>455</v>
      </c>
      <c r="G49" s="620"/>
      <c r="H49" s="620"/>
      <c r="I49" s="620"/>
      <c r="J49" s="620"/>
      <c r="K49" s="620"/>
      <c r="L49" s="471" t="s">
        <v>172</v>
      </c>
      <c r="M49" s="474"/>
      <c r="N49" s="588" t="s">
        <v>456</v>
      </c>
      <c r="O49" s="589"/>
    </row>
    <row r="50" spans="3:21" ht="18" customHeight="1" x14ac:dyDescent="0.15">
      <c r="C50" s="567"/>
      <c r="D50" s="568"/>
      <c r="E50" s="569"/>
      <c r="F50" s="621"/>
      <c r="G50" s="622"/>
      <c r="H50" s="622"/>
      <c r="I50" s="622"/>
      <c r="J50" s="622"/>
      <c r="K50" s="622"/>
      <c r="L50" s="475"/>
      <c r="M50" s="560"/>
      <c r="N50" s="561"/>
      <c r="O50" s="339"/>
    </row>
    <row r="51" spans="3:21" ht="26.4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458</v>
      </c>
      <c r="G52" s="519"/>
      <c r="H52" s="519"/>
      <c r="I52" s="519"/>
      <c r="J52" s="36" t="s">
        <v>47</v>
      </c>
      <c r="K52" s="36"/>
      <c r="L52" s="520" t="s">
        <v>459</v>
      </c>
      <c r="M52" s="520"/>
      <c r="N52" s="521"/>
      <c r="O52" s="522"/>
    </row>
    <row r="53" spans="3:21" ht="22.7" customHeight="1" x14ac:dyDescent="0.15">
      <c r="C53" s="361"/>
      <c r="D53" s="457" t="s">
        <v>19</v>
      </c>
      <c r="E53" s="478" t="s">
        <v>365</v>
      </c>
      <c r="F53" s="509" t="s">
        <v>366</v>
      </c>
      <c r="G53" s="510"/>
      <c r="H53" s="511"/>
      <c r="I53" s="509" t="s">
        <v>367</v>
      </c>
      <c r="J53" s="513"/>
      <c r="K53" s="523"/>
      <c r="L53" s="514"/>
      <c r="M53" s="515"/>
      <c r="N53" s="479" t="s">
        <v>368</v>
      </c>
      <c r="O53" s="480"/>
    </row>
    <row r="54" spans="3:21" ht="22.7" customHeight="1" x14ac:dyDescent="0.15">
      <c r="C54" s="361"/>
      <c r="D54" s="360"/>
      <c r="E54" s="481"/>
      <c r="F54" s="509" t="s">
        <v>369</v>
      </c>
      <c r="G54" s="510"/>
      <c r="H54" s="511"/>
      <c r="I54" s="512" t="s">
        <v>370</v>
      </c>
      <c r="J54" s="513"/>
      <c r="K54" s="513"/>
      <c r="L54" s="514">
        <v>10171</v>
      </c>
      <c r="M54" s="515"/>
      <c r="N54" s="479" t="s">
        <v>368</v>
      </c>
      <c r="O54" s="480"/>
    </row>
    <row r="55" spans="3:21" ht="22.7" customHeight="1" x14ac:dyDescent="0.15">
      <c r="C55" s="361"/>
      <c r="D55" s="516" t="s">
        <v>371</v>
      </c>
      <c r="E55" s="517"/>
      <c r="F55" s="509" t="s">
        <v>372</v>
      </c>
      <c r="G55" s="510"/>
      <c r="H55" s="511"/>
      <c r="I55" s="512" t="s">
        <v>373</v>
      </c>
      <c r="J55" s="513"/>
      <c r="K55" s="513"/>
      <c r="L55" s="514"/>
      <c r="M55" s="515"/>
      <c r="N55" s="479" t="s">
        <v>374</v>
      </c>
      <c r="O55" s="480"/>
    </row>
    <row r="56" spans="3:21" ht="22.7" customHeight="1" x14ac:dyDescent="0.15">
      <c r="C56" s="361"/>
      <c r="D56" s="516"/>
      <c r="E56" s="517"/>
      <c r="F56" s="509" t="s">
        <v>375</v>
      </c>
      <c r="G56" s="510"/>
      <c r="H56" s="511"/>
      <c r="I56" s="512" t="s">
        <v>376</v>
      </c>
      <c r="J56" s="513"/>
      <c r="K56" s="513"/>
      <c r="L56" s="514"/>
      <c r="M56" s="515"/>
      <c r="N56" s="479" t="s">
        <v>368</v>
      </c>
      <c r="O56" s="480"/>
    </row>
    <row r="57" spans="3:21" ht="26.45" customHeight="1" x14ac:dyDescent="0.15">
      <c r="C57" s="361"/>
      <c r="D57" s="360"/>
      <c r="E57" s="481"/>
      <c r="F57" s="482" t="s">
        <v>377</v>
      </c>
      <c r="G57" s="362"/>
      <c r="H57" s="362"/>
      <c r="I57" s="362"/>
      <c r="J57" s="41"/>
      <c r="K57" s="41"/>
      <c r="L57" s="363"/>
      <c r="M57" s="363"/>
      <c r="N57" s="364"/>
      <c r="O57" s="365"/>
    </row>
    <row r="58" spans="3:21" ht="26.45" customHeight="1" x14ac:dyDescent="0.15">
      <c r="C58" s="361"/>
      <c r="D58" s="483"/>
      <c r="E58" s="484"/>
      <c r="F58" s="528"/>
      <c r="G58" s="529"/>
      <c r="H58" s="529"/>
      <c r="I58" s="529"/>
      <c r="J58" s="529"/>
      <c r="K58" s="529"/>
      <c r="L58" s="529"/>
      <c r="M58" s="529"/>
      <c r="N58" s="529"/>
      <c r="O58" s="530"/>
    </row>
    <row r="59" spans="3:21" ht="26.45" customHeight="1" x14ac:dyDescent="0.15">
      <c r="C59" s="366"/>
      <c r="D59" s="485" t="s">
        <v>24</v>
      </c>
      <c r="E59" s="486" t="s">
        <v>378</v>
      </c>
      <c r="F59" s="531">
        <v>624</v>
      </c>
      <c r="G59" s="532"/>
      <c r="H59" s="532"/>
      <c r="I59" s="532"/>
      <c r="J59" s="532"/>
      <c r="K59" s="532"/>
      <c r="L59" s="532"/>
      <c r="M59" s="532"/>
      <c r="N59" s="532"/>
      <c r="O59" s="533"/>
    </row>
    <row r="60" spans="3:21" ht="30.2"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2522.2000000000003</v>
      </c>
      <c r="I63" s="293" t="s">
        <v>4</v>
      </c>
      <c r="J63" s="542" t="s">
        <v>324</v>
      </c>
      <c r="K63" s="543"/>
      <c r="L63" s="544"/>
      <c r="M63" s="534">
        <f>+別紙!AA14</f>
        <v>2522.2000000000003</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368.5</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2522.2000000000003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株式会社熊谷組首都圏支店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11016.3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326.7</v>
      </c>
      <c r="E24" s="700"/>
      <c r="F24" s="700"/>
      <c r="G24" s="212" t="s">
        <v>198</v>
      </c>
      <c r="H24" s="678">
        <f>+F12</f>
        <v>11016.3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11016.3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11016.3</v>
      </c>
      <c r="Q27" s="683"/>
      <c r="R27" s="683"/>
      <c r="S27" s="683"/>
      <c r="T27" s="54" t="s">
        <v>38</v>
      </c>
      <c r="U27" s="74"/>
      <c r="V27" s="74"/>
      <c r="Y27" s="72" t="s">
        <v>39</v>
      </c>
      <c r="Z27" s="75"/>
      <c r="AH27" s="63"/>
      <c r="AI27" s="63"/>
      <c r="AJ27" s="63"/>
      <c r="AK27" s="63"/>
      <c r="AL27" s="646">
        <f>+AH18+P27</f>
        <v>11016.3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11016.3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326.7</v>
      </c>
      <c r="E29" s="700"/>
      <c r="F29" s="700"/>
      <c r="G29" s="212" t="s">
        <v>198</v>
      </c>
      <c r="H29" s="678">
        <f>+AL27</f>
        <v>11016.3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851.4</v>
      </c>
      <c r="I30" s="679"/>
      <c r="J30" s="212" t="s">
        <v>198</v>
      </c>
      <c r="M30" s="652"/>
      <c r="P30" s="66"/>
      <c r="R30" s="682">
        <f>+ROUND(AA28,1)+ROUND(AA29,1)+ROUND(AA30,1)</f>
        <v>11016.3</v>
      </c>
      <c r="S30" s="683"/>
      <c r="T30" s="683"/>
      <c r="U30" s="683"/>
      <c r="V30" s="54" t="s">
        <v>16</v>
      </c>
      <c r="Y30" s="684" t="s">
        <v>186</v>
      </c>
      <c r="Z30" s="685"/>
      <c r="AA30" s="640"/>
      <c r="AB30" s="641"/>
      <c r="AC30" s="641"/>
      <c r="AD30" s="641"/>
      <c r="AE30" s="641"/>
      <c r="AF30" s="54" t="s">
        <v>13</v>
      </c>
      <c r="AL30" s="632">
        <v>851.4</v>
      </c>
      <c r="AM30" s="633"/>
      <c r="AN30" s="633"/>
      <c r="AO30" s="633"/>
      <c r="AP30" s="62" t="s">
        <v>13</v>
      </c>
      <c r="AS30" s="677"/>
      <c r="AT30" s="674"/>
      <c r="AU30" s="674"/>
      <c r="AV30" s="675"/>
      <c r="AW30" s="503"/>
    </row>
    <row r="31" spans="2:49" ht="27" customHeight="1" thickTop="1" thickBot="1" x14ac:dyDescent="0.2">
      <c r="B31" s="711" t="s">
        <v>226</v>
      </c>
      <c r="C31" s="712"/>
      <c r="D31" s="700">
        <v>326.7</v>
      </c>
      <c r="E31" s="700"/>
      <c r="F31" s="700"/>
      <c r="G31" s="212" t="s">
        <v>198</v>
      </c>
      <c r="H31" s="678">
        <f>+AS24</f>
        <v>11016.3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178.1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195.1</v>
      </c>
      <c r="E24" s="700"/>
      <c r="F24" s="700"/>
      <c r="G24" s="212" t="s">
        <v>198</v>
      </c>
      <c r="H24" s="678">
        <f>+F12</f>
        <v>178.1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178.1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178.1</v>
      </c>
      <c r="Q27" s="683"/>
      <c r="R27" s="683"/>
      <c r="S27" s="683"/>
      <c r="T27" s="54" t="s">
        <v>38</v>
      </c>
      <c r="U27" s="74"/>
      <c r="V27" s="74"/>
      <c r="Y27" s="72" t="s">
        <v>39</v>
      </c>
      <c r="Z27" s="75"/>
      <c r="AH27" s="63"/>
      <c r="AI27" s="63"/>
      <c r="AJ27" s="63"/>
      <c r="AK27" s="63"/>
      <c r="AL27" s="646">
        <f>+AH18+P27</f>
        <v>178.1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178.1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195.1</v>
      </c>
      <c r="E29" s="700"/>
      <c r="F29" s="700"/>
      <c r="G29" s="212" t="s">
        <v>198</v>
      </c>
      <c r="H29" s="678">
        <f>+AL27</f>
        <v>178.1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101.4</v>
      </c>
      <c r="E30" s="700"/>
      <c r="F30" s="700"/>
      <c r="G30" s="212" t="s">
        <v>198</v>
      </c>
      <c r="H30" s="678">
        <f>+AL30</f>
        <v>0</v>
      </c>
      <c r="I30" s="679"/>
      <c r="J30" s="212" t="s">
        <v>198</v>
      </c>
      <c r="M30" s="652"/>
      <c r="P30" s="66"/>
      <c r="R30" s="682">
        <f>+ROUND(AA28,1)+ROUND(AA29,1)+ROUND(AA30,1)</f>
        <v>178.1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195.1</v>
      </c>
      <c r="E31" s="700"/>
      <c r="F31" s="700"/>
      <c r="G31" s="212" t="s">
        <v>198</v>
      </c>
      <c r="H31" s="678">
        <f>+AS24</f>
        <v>178.1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23.9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18.899999999999999</v>
      </c>
      <c r="E24" s="700"/>
      <c r="F24" s="700"/>
      <c r="G24" s="212" t="s">
        <v>198</v>
      </c>
      <c r="H24" s="678">
        <f>+F12</f>
        <v>23.9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23.9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23.9</v>
      </c>
      <c r="Q27" s="683"/>
      <c r="R27" s="683"/>
      <c r="S27" s="683"/>
      <c r="T27" s="54" t="s">
        <v>38</v>
      </c>
      <c r="U27" s="74"/>
      <c r="V27" s="74"/>
      <c r="Y27" s="72" t="s">
        <v>39</v>
      </c>
      <c r="Z27" s="75"/>
      <c r="AH27" s="63"/>
      <c r="AI27" s="63"/>
      <c r="AJ27" s="63"/>
      <c r="AK27" s="63"/>
      <c r="AL27" s="646">
        <f>+AH18+P27</f>
        <v>23.9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23.9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18.899999999999999</v>
      </c>
      <c r="E29" s="700"/>
      <c r="F29" s="700"/>
      <c r="G29" s="212" t="s">
        <v>198</v>
      </c>
      <c r="H29" s="678">
        <f>+AL27</f>
        <v>23.9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5.3</v>
      </c>
      <c r="E30" s="700"/>
      <c r="F30" s="700"/>
      <c r="G30" s="212" t="s">
        <v>198</v>
      </c>
      <c r="H30" s="678">
        <f>+AL30</f>
        <v>0</v>
      </c>
      <c r="I30" s="679"/>
      <c r="J30" s="212" t="s">
        <v>198</v>
      </c>
      <c r="M30" s="652"/>
      <c r="P30" s="66"/>
      <c r="R30" s="682">
        <f>+ROUND(AA28,1)+ROUND(AA29,1)+ROUND(AA30,1)</f>
        <v>23.9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18.899999999999999</v>
      </c>
      <c r="E31" s="700"/>
      <c r="F31" s="700"/>
      <c r="G31" s="212" t="s">
        <v>198</v>
      </c>
      <c r="H31" s="678">
        <f>+AS24</f>
        <v>23.9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225.3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374.9</v>
      </c>
      <c r="E24" s="700"/>
      <c r="F24" s="700"/>
      <c r="G24" s="212" t="s">
        <v>198</v>
      </c>
      <c r="H24" s="678">
        <f>+F12</f>
        <v>225.3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225.3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225.3</v>
      </c>
      <c r="Q27" s="683"/>
      <c r="R27" s="683"/>
      <c r="S27" s="683"/>
      <c r="T27" s="54" t="s">
        <v>38</v>
      </c>
      <c r="U27" s="74"/>
      <c r="V27" s="74"/>
      <c r="Y27" s="72" t="s">
        <v>39</v>
      </c>
      <c r="Z27" s="75"/>
      <c r="AH27" s="63"/>
      <c r="AI27" s="63"/>
      <c r="AJ27" s="63"/>
      <c r="AK27" s="63"/>
      <c r="AL27" s="646">
        <f>+AH18+P27</f>
        <v>225.3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225.3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374.9</v>
      </c>
      <c r="E29" s="700"/>
      <c r="F29" s="700"/>
      <c r="G29" s="212" t="s">
        <v>198</v>
      </c>
      <c r="H29" s="678">
        <f>+AL27</f>
        <v>225.3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105.6</v>
      </c>
      <c r="E30" s="700"/>
      <c r="F30" s="700"/>
      <c r="G30" s="212" t="s">
        <v>198</v>
      </c>
      <c r="H30" s="678">
        <f>+AL30</f>
        <v>0</v>
      </c>
      <c r="I30" s="679"/>
      <c r="J30" s="212" t="s">
        <v>198</v>
      </c>
      <c r="M30" s="652"/>
      <c r="P30" s="66"/>
      <c r="R30" s="682">
        <f>+ROUND(AA28,1)+ROUND(AA29,1)+ROUND(AA30,1)</f>
        <v>225.3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374.9</v>
      </c>
      <c r="E31" s="700"/>
      <c r="F31" s="700"/>
      <c r="G31" s="212" t="s">
        <v>198</v>
      </c>
      <c r="H31" s="678">
        <f>+AS24</f>
        <v>225.3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1.1000000000000001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6.6</v>
      </c>
      <c r="E24" s="700"/>
      <c r="F24" s="700"/>
      <c r="G24" s="212" t="s">
        <v>198</v>
      </c>
      <c r="H24" s="678">
        <f>+F12</f>
        <v>1.1000000000000001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1.1000000000000001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1.1000000000000001</v>
      </c>
      <c r="Q27" s="683"/>
      <c r="R27" s="683"/>
      <c r="S27" s="683"/>
      <c r="T27" s="54" t="s">
        <v>38</v>
      </c>
      <c r="U27" s="74"/>
      <c r="V27" s="74"/>
      <c r="Y27" s="72" t="s">
        <v>39</v>
      </c>
      <c r="Z27" s="75"/>
      <c r="AH27" s="63"/>
      <c r="AI27" s="63"/>
      <c r="AJ27" s="63"/>
      <c r="AK27" s="63"/>
      <c r="AL27" s="646">
        <f>+AH18+P27</f>
        <v>1.1000000000000001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1.1000000000000001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6.6</v>
      </c>
      <c r="E29" s="700"/>
      <c r="F29" s="700"/>
      <c r="G29" s="212" t="s">
        <v>198</v>
      </c>
      <c r="H29" s="678">
        <f>+AL27</f>
        <v>1.1000000000000001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1.1000000000000001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6.6</v>
      </c>
      <c r="E31" s="700"/>
      <c r="F31" s="700"/>
      <c r="G31" s="212" t="s">
        <v>198</v>
      </c>
      <c r="H31" s="678">
        <f>+AS24</f>
        <v>1.1000000000000001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256.39999999999998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48.4</v>
      </c>
      <c r="E24" s="700"/>
      <c r="F24" s="700"/>
      <c r="G24" s="212" t="s">
        <v>198</v>
      </c>
      <c r="H24" s="678">
        <f>+F12</f>
        <v>256.39999999999998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256.39999999999998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256.39999999999998</v>
      </c>
      <c r="Q27" s="683"/>
      <c r="R27" s="683"/>
      <c r="S27" s="683"/>
      <c r="T27" s="54" t="s">
        <v>38</v>
      </c>
      <c r="U27" s="74"/>
      <c r="V27" s="74"/>
      <c r="Y27" s="72" t="s">
        <v>39</v>
      </c>
      <c r="Z27" s="75"/>
      <c r="AH27" s="63"/>
      <c r="AI27" s="63"/>
      <c r="AJ27" s="63"/>
      <c r="AK27" s="63"/>
      <c r="AL27" s="646">
        <f>+AH18+P27</f>
        <v>256.39999999999998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256.39999999999998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48.4</v>
      </c>
      <c r="E29" s="700"/>
      <c r="F29" s="700"/>
      <c r="G29" s="212" t="s">
        <v>198</v>
      </c>
      <c r="H29" s="678">
        <f>+AL27</f>
        <v>256.39999999999998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16.3</v>
      </c>
      <c r="E30" s="700"/>
      <c r="F30" s="700"/>
      <c r="G30" s="212" t="s">
        <v>198</v>
      </c>
      <c r="H30" s="678">
        <f>+AL30</f>
        <v>0</v>
      </c>
      <c r="I30" s="679"/>
      <c r="J30" s="212" t="s">
        <v>198</v>
      </c>
      <c r="M30" s="652"/>
      <c r="P30" s="66"/>
      <c r="R30" s="682">
        <f>+ROUND(AA28,1)+ROUND(AA29,1)+ROUND(AA30,1)</f>
        <v>256.39999999999998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48.4</v>
      </c>
      <c r="E31" s="700"/>
      <c r="F31" s="700"/>
      <c r="G31" s="212" t="s">
        <v>198</v>
      </c>
      <c r="H31" s="678">
        <f>+AS24</f>
        <v>256.39999999999998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5053.8999999999996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1421.7</v>
      </c>
      <c r="E24" s="700"/>
      <c r="F24" s="700"/>
      <c r="G24" s="212" t="s">
        <v>198</v>
      </c>
      <c r="H24" s="678">
        <f>+F12</f>
        <v>5053.8999999999996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5053.8999999999996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5053.8999999999996</v>
      </c>
      <c r="Q27" s="683"/>
      <c r="R27" s="683"/>
      <c r="S27" s="683"/>
      <c r="T27" s="54" t="s">
        <v>38</v>
      </c>
      <c r="U27" s="74"/>
      <c r="V27" s="74"/>
      <c r="Y27" s="72" t="s">
        <v>39</v>
      </c>
      <c r="Z27" s="75"/>
      <c r="AH27" s="63"/>
      <c r="AI27" s="63"/>
      <c r="AJ27" s="63"/>
      <c r="AK27" s="63"/>
      <c r="AL27" s="646">
        <f>+AH18+P27</f>
        <v>5053.8999999999996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5053.8999999999996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1421.7</v>
      </c>
      <c r="E29" s="700"/>
      <c r="F29" s="700"/>
      <c r="G29" s="212" t="s">
        <v>198</v>
      </c>
      <c r="H29" s="678">
        <f>+AL27</f>
        <v>5053.8999999999996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95.5</v>
      </c>
      <c r="E30" s="700"/>
      <c r="F30" s="700"/>
      <c r="G30" s="212" t="s">
        <v>198</v>
      </c>
      <c r="H30" s="678">
        <f>+AL30</f>
        <v>0</v>
      </c>
      <c r="I30" s="679"/>
      <c r="J30" s="212" t="s">
        <v>198</v>
      </c>
      <c r="M30" s="652"/>
      <c r="P30" s="66"/>
      <c r="R30" s="682">
        <f>+ROUND(AA28,1)+ROUND(AA29,1)+ROUND(AA30,1)</f>
        <v>5053.8999999999996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1421.7</v>
      </c>
      <c r="E31" s="700"/>
      <c r="F31" s="700"/>
      <c r="G31" s="212" t="s">
        <v>198</v>
      </c>
      <c r="H31" s="678">
        <f>+AS24</f>
        <v>5053.8999999999996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4" zoomScaleNormal="100" workbookViewId="0">
      <selection activeCell="R35" sqref="R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株式会社熊谷組首都圏支店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247.2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129.9</v>
      </c>
      <c r="E24" s="700"/>
      <c r="F24" s="700"/>
      <c r="G24" s="212" t="s">
        <v>198</v>
      </c>
      <c r="H24" s="678">
        <f>+F12</f>
        <v>247.2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247.2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247.2</v>
      </c>
      <c r="Q27" s="683"/>
      <c r="R27" s="683"/>
      <c r="S27" s="683"/>
      <c r="T27" s="54" t="s">
        <v>38</v>
      </c>
      <c r="U27" s="74"/>
      <c r="V27" s="74"/>
      <c r="Y27" s="72" t="s">
        <v>39</v>
      </c>
      <c r="Z27" s="75"/>
      <c r="AH27" s="63"/>
      <c r="AI27" s="63"/>
      <c r="AJ27" s="63"/>
      <c r="AK27" s="63"/>
      <c r="AL27" s="646">
        <f>+AH18+P27</f>
        <v>247.2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247.2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129.9</v>
      </c>
      <c r="E29" s="700"/>
      <c r="F29" s="700"/>
      <c r="G29" s="212" t="s">
        <v>198</v>
      </c>
      <c r="H29" s="678">
        <f>+AL27</f>
        <v>247.2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44.4</v>
      </c>
      <c r="E30" s="700"/>
      <c r="F30" s="700"/>
      <c r="G30" s="212" t="s">
        <v>198</v>
      </c>
      <c r="H30" s="678">
        <f>+AL30</f>
        <v>0</v>
      </c>
      <c r="I30" s="679"/>
      <c r="J30" s="212" t="s">
        <v>198</v>
      </c>
      <c r="M30" s="652"/>
      <c r="P30" s="66"/>
      <c r="R30" s="682">
        <f>+ROUND(AA28,1)+ROUND(AA29,1)+ROUND(AA30,1)</f>
        <v>247.2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129.9</v>
      </c>
      <c r="E31" s="700"/>
      <c r="F31" s="700"/>
      <c r="G31" s="212" t="s">
        <v>198</v>
      </c>
      <c r="H31" s="678">
        <f>+AS24</f>
        <v>247.2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60" zoomScaleNormal="60" workbookViewId="0">
      <selection activeCell="R35" sqref="R35"/>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株式会社熊谷組首都圏支店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326.7</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195.1</v>
      </c>
      <c r="M9" s="393">
        <f>IF(OR(ｷ.紙くず!D24&gt;0,ｷ.紙くず!D24&lt;0),ｷ.紙くず!D24,IF(M$19&gt;0,"0",0))</f>
        <v>18.899999999999999</v>
      </c>
      <c r="N9" s="393">
        <f>IF(OR(ｸ.木くず!D24&gt;0,ｸ.木くず!D24&lt;0),ｸ.木くず!D24,IF(N$19&gt;0,"0",0))</f>
        <v>374.9</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6.6</v>
      </c>
      <c r="T9" s="393">
        <f>IF(OR(ｾ.ｶﾞﾗｽ･ｺﾝｸﾘ･陶磁器くず!D24&gt;0,ｾ.ｶﾞﾗｽ･ｺﾝｸﾘ･陶磁器くず!D24&lt;0),ｾ.ｶﾞﾗｽ･ｺﾝｸﾘ･陶磁器くず!D24,IF(T$19&gt;0,"0",0))</f>
        <v>48.4</v>
      </c>
      <c r="U9" s="393">
        <f>IF(OR(ｿ.鉱さい!D24&gt;0,ｿ.鉱さい!D24&lt;0),ｿ.鉱さい!D24,IF(U$19&gt;0,"0",0))</f>
        <v>0</v>
      </c>
      <c r="V9" s="393">
        <f>IF(OR(ﾀ.がれき類!D24&gt;0,ﾀ.がれき類!D24&lt;0),ﾀ.がれき類!D24,IF(V$19&gt;0,"0",0))</f>
        <v>1421.7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129.9</v>
      </c>
      <c r="AA9" s="395">
        <f>IF(SUM(G9:Z9)&gt;0,SUM(G9:Z9),IF(AA$19&gt;0,"0",0))</f>
        <v>2522.2000000000003</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326.7</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195.1</v>
      </c>
      <c r="M14" s="399">
        <f>IF(OR(ｷ.紙くず!D29&gt;0,ｷ.紙くず!D29&lt;0),ｷ.紙くず!D29,IF(M$19&gt;0,"0",0))</f>
        <v>18.899999999999999</v>
      </c>
      <c r="N14" s="399">
        <f>IF(OR(ｸ.木くず!D29&gt;0,ｸ.木くず!D29&lt;0),ｸ.木くず!D29,IF(N$19&gt;0,"0",0))</f>
        <v>374.9</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6.6</v>
      </c>
      <c r="T14" s="399">
        <f>IF(OR(ｾ.ｶﾞﾗｽ･ｺﾝｸﾘ･陶磁器くず!D29&gt;0,ｾ.ｶﾞﾗｽ･ｺﾝｸﾘ･陶磁器くず!D29&lt;0),ｾ.ｶﾞﾗｽ･ｺﾝｸﾘ･陶磁器くず!D29,IF(T$19&gt;0,"0",0))</f>
        <v>48.4</v>
      </c>
      <c r="U14" s="399">
        <f>IF(OR(ｿ.鉱さい!D29&gt;0,ｿ.鉱さい!D29&lt;0),ｿ.鉱さい!D29,IF(U$19&gt;0,"0",0))</f>
        <v>0</v>
      </c>
      <c r="V14" s="399">
        <f>IF(OR(ﾀ.がれき類!D29&gt;0,ﾀ.がれき類!D29&lt;0),ﾀ.がれき類!D29,IF(V$19&gt;0,"0",0))</f>
        <v>1421.7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129.9</v>
      </c>
      <c r="AA14" s="401">
        <f t="shared" si="0"/>
        <v>2522.2000000000003</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101.4</v>
      </c>
      <c r="M15" s="399">
        <f>IF(OR(ｷ.紙くず!D30&gt;0,ｷ.紙くず!D30&lt;0),ｷ.紙くず!D30,IF(M$19&gt;0,"0",0))</f>
        <v>5.3</v>
      </c>
      <c r="N15" s="399">
        <f>IF(OR(ｸ.木くず!D30&gt;0,ｸ.木くず!D30&lt;0),ｸ.木くず!D30,IF(N$19&gt;0,"0",0))</f>
        <v>105.6</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16.3</v>
      </c>
      <c r="U15" s="399">
        <f>IF(OR(ｿ.鉱さい!D30&gt;0,ｿ.鉱さい!D30&lt;0),ｿ.鉱さい!D30,IF(U$19&gt;0,"0",0))</f>
        <v>0</v>
      </c>
      <c r="V15" s="399">
        <f>IF(OR(ﾀ.がれき類!D30&gt;0,ﾀ.がれき類!D30&lt;0),ﾀ.がれき類!D30,IF(V$19&gt;0,"0",0))</f>
        <v>95.5</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44.4</v>
      </c>
      <c r="AA15" s="401">
        <f t="shared" si="0"/>
        <v>368.5</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326.7</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195.1</v>
      </c>
      <c r="M16" s="399">
        <f>IF(OR(ｷ.紙くず!D31&gt;0,ｷ.紙くず!D31&lt;0),ｷ.紙くず!D31,IF(M$19&gt;0,"0",0))</f>
        <v>18.899999999999999</v>
      </c>
      <c r="N16" s="399">
        <f>IF(OR(ｸ.木くず!D31&gt;0,ｸ.木くず!D31&lt;0),ｸ.木くず!D31,IF(N$19&gt;0,"0",0))</f>
        <v>374.9</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6.6</v>
      </c>
      <c r="T16" s="399">
        <f>IF(OR(ｾ.ｶﾞﾗｽ･ｺﾝｸﾘ･陶磁器くず!D31&gt;0,ｾ.ｶﾞﾗｽ･ｺﾝｸﾘ･陶磁器くず!D31&lt;0),ｾ.ｶﾞﾗｽ･ｺﾝｸﾘ･陶磁器くず!D31,IF(T$19&gt;0,"0",0))</f>
        <v>48.4</v>
      </c>
      <c r="U16" s="399">
        <f>IF(OR(ｿ.鉱さい!D31&gt;0,ｿ.鉱さい!D31&lt;0),ｿ.鉱さい!D31,IF(U$19&gt;0,"0",0))</f>
        <v>0</v>
      </c>
      <c r="V16" s="399">
        <f>IF(OR(ﾀ.がれき類!D31&gt;0,ﾀ.がれき類!D31&lt;0),ﾀ.がれき類!D31,IF(V$19&gt;0,"0",0))</f>
        <v>1421.7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129.9</v>
      </c>
      <c r="AA16" s="401">
        <f t="shared" si="0"/>
        <v>2522.2000000000003</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11016.3</v>
      </c>
      <c r="I19" s="405">
        <f t="shared" si="1"/>
        <v>0</v>
      </c>
      <c r="J19" s="405">
        <f t="shared" si="1"/>
        <v>0</v>
      </c>
      <c r="K19" s="405">
        <f t="shared" si="1"/>
        <v>0</v>
      </c>
      <c r="L19" s="405">
        <f t="shared" si="1"/>
        <v>178.1</v>
      </c>
      <c r="M19" s="405">
        <f t="shared" si="1"/>
        <v>23.9</v>
      </c>
      <c r="N19" s="405">
        <f t="shared" si="1"/>
        <v>225.3</v>
      </c>
      <c r="O19" s="405">
        <f t="shared" si="1"/>
        <v>0</v>
      </c>
      <c r="P19" s="405">
        <f t="shared" si="1"/>
        <v>0</v>
      </c>
      <c r="Q19" s="405">
        <f t="shared" si="1"/>
        <v>0</v>
      </c>
      <c r="R19" s="405">
        <f t="shared" si="1"/>
        <v>0</v>
      </c>
      <c r="S19" s="405">
        <f t="shared" si="1"/>
        <v>1.1000000000000001</v>
      </c>
      <c r="T19" s="405">
        <f t="shared" si="1"/>
        <v>256.39999999999998</v>
      </c>
      <c r="U19" s="405">
        <f t="shared" si="1"/>
        <v>0</v>
      </c>
      <c r="V19" s="405">
        <f t="shared" si="1"/>
        <v>5053.8999999999996</v>
      </c>
      <c r="W19" s="405">
        <f t="shared" si="1"/>
        <v>0</v>
      </c>
      <c r="X19" s="405">
        <f t="shared" si="1"/>
        <v>0</v>
      </c>
      <c r="Y19" s="405">
        <f t="shared" si="1"/>
        <v>0</v>
      </c>
      <c r="Z19" s="406">
        <f t="shared" si="1"/>
        <v>247.2</v>
      </c>
      <c r="AA19" s="407">
        <f t="shared" ref="AA19:AA25" si="2">SUM(G19:Z19)</f>
        <v>17002.2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11016.3</v>
      </c>
      <c r="I37" s="441">
        <f t="shared" si="8"/>
        <v>0</v>
      </c>
      <c r="J37" s="441">
        <f t="shared" si="8"/>
        <v>0</v>
      </c>
      <c r="K37" s="441">
        <f t="shared" si="8"/>
        <v>0</v>
      </c>
      <c r="L37" s="441">
        <f t="shared" si="8"/>
        <v>178.1</v>
      </c>
      <c r="M37" s="441">
        <f t="shared" si="8"/>
        <v>23.9</v>
      </c>
      <c r="N37" s="441">
        <f t="shared" si="8"/>
        <v>225.3</v>
      </c>
      <c r="O37" s="441">
        <f t="shared" si="8"/>
        <v>0</v>
      </c>
      <c r="P37" s="441">
        <f t="shared" si="8"/>
        <v>0</v>
      </c>
      <c r="Q37" s="441">
        <f t="shared" si="8"/>
        <v>0</v>
      </c>
      <c r="R37" s="441">
        <f t="shared" si="8"/>
        <v>0</v>
      </c>
      <c r="S37" s="441">
        <f t="shared" si="8"/>
        <v>1.1000000000000001</v>
      </c>
      <c r="T37" s="441">
        <f t="shared" si="8"/>
        <v>256.39999999999998</v>
      </c>
      <c r="U37" s="441">
        <f t="shared" si="8"/>
        <v>0</v>
      </c>
      <c r="V37" s="441">
        <f t="shared" si="8"/>
        <v>5053.8999999999996</v>
      </c>
      <c r="W37" s="441">
        <f t="shared" si="8"/>
        <v>0</v>
      </c>
      <c r="X37" s="441">
        <f t="shared" si="8"/>
        <v>0</v>
      </c>
      <c r="Y37" s="441">
        <f t="shared" si="8"/>
        <v>0</v>
      </c>
      <c r="Z37" s="442">
        <f t="shared" si="8"/>
        <v>247.2</v>
      </c>
      <c r="AA37" s="443">
        <f t="shared" si="4"/>
        <v>17002.2</v>
      </c>
    </row>
    <row r="38" spans="2:27" ht="24" customHeight="1" x14ac:dyDescent="0.15">
      <c r="B38" s="182"/>
      <c r="C38" s="752"/>
      <c r="D38" s="225"/>
      <c r="E38" s="223" t="s">
        <v>262</v>
      </c>
      <c r="F38" s="469"/>
      <c r="G38" s="432">
        <f t="shared" ref="G38:Z38" si="9">SUM(G39:G41)</f>
        <v>0</v>
      </c>
      <c r="H38" s="432">
        <f t="shared" si="9"/>
        <v>11016.3</v>
      </c>
      <c r="I38" s="432">
        <f t="shared" si="9"/>
        <v>0</v>
      </c>
      <c r="J38" s="432">
        <f t="shared" si="9"/>
        <v>0</v>
      </c>
      <c r="K38" s="432">
        <f t="shared" si="9"/>
        <v>0</v>
      </c>
      <c r="L38" s="432">
        <f t="shared" si="9"/>
        <v>178.1</v>
      </c>
      <c r="M38" s="432">
        <f t="shared" si="9"/>
        <v>23.9</v>
      </c>
      <c r="N38" s="432">
        <f t="shared" si="9"/>
        <v>225.3</v>
      </c>
      <c r="O38" s="432">
        <f t="shared" si="9"/>
        <v>0</v>
      </c>
      <c r="P38" s="432">
        <f t="shared" si="9"/>
        <v>0</v>
      </c>
      <c r="Q38" s="432">
        <f t="shared" si="9"/>
        <v>0</v>
      </c>
      <c r="R38" s="432">
        <f t="shared" si="9"/>
        <v>0</v>
      </c>
      <c r="S38" s="432">
        <f t="shared" si="9"/>
        <v>1.1000000000000001</v>
      </c>
      <c r="T38" s="432">
        <f t="shared" si="9"/>
        <v>256.39999999999998</v>
      </c>
      <c r="U38" s="432">
        <f t="shared" si="9"/>
        <v>0</v>
      </c>
      <c r="V38" s="432">
        <f t="shared" si="9"/>
        <v>5053.8999999999996</v>
      </c>
      <c r="W38" s="432">
        <f t="shared" si="9"/>
        <v>0</v>
      </c>
      <c r="X38" s="432">
        <f t="shared" si="9"/>
        <v>0</v>
      </c>
      <c r="Y38" s="432">
        <f t="shared" si="9"/>
        <v>0</v>
      </c>
      <c r="Z38" s="433">
        <f t="shared" si="9"/>
        <v>247.2</v>
      </c>
      <c r="AA38" s="434">
        <f t="shared" si="4"/>
        <v>17002.2</v>
      </c>
    </row>
    <row r="39" spans="2:27" ht="24" customHeight="1" x14ac:dyDescent="0.15">
      <c r="B39" s="182"/>
      <c r="C39" s="752"/>
      <c r="D39" s="226"/>
      <c r="E39" s="221"/>
      <c r="F39" s="219" t="s">
        <v>235</v>
      </c>
      <c r="G39" s="435">
        <f>+ｱ.燃え殻!$AA$28</f>
        <v>0</v>
      </c>
      <c r="H39" s="435">
        <f>+ｲ.汚泥!$AA$28</f>
        <v>11016.3</v>
      </c>
      <c r="I39" s="435">
        <f>+ｳ.廃油!$AA$28</f>
        <v>0</v>
      </c>
      <c r="J39" s="435">
        <f>+ｴ.廃酸!$AA$28</f>
        <v>0</v>
      </c>
      <c r="K39" s="435">
        <f>+ｵ.廃ｱﾙｶﾘ!$AA$28</f>
        <v>0</v>
      </c>
      <c r="L39" s="435">
        <f>+ｶ.廃ﾌﾟﾗ類!$AA$28</f>
        <v>178.1</v>
      </c>
      <c r="M39" s="435">
        <f>+ｷ.紙くず!$AA$28</f>
        <v>23.9</v>
      </c>
      <c r="N39" s="435">
        <f>+ｸ.木くず!$AA$28</f>
        <v>225.3</v>
      </c>
      <c r="O39" s="435">
        <f>+ｹ.繊維くず!$AA$28</f>
        <v>0</v>
      </c>
      <c r="P39" s="435">
        <f>+ｺ.動植物性残さ!$AA$28</f>
        <v>0</v>
      </c>
      <c r="Q39" s="435">
        <f>+ｻ.動物系固形不要物!$AA$28</f>
        <v>0</v>
      </c>
      <c r="R39" s="435">
        <f>+ｼ.ｺﾞﾑくず!$AA$28</f>
        <v>0</v>
      </c>
      <c r="S39" s="435">
        <f>+ｽ.金属くず!$AA$28</f>
        <v>1.1000000000000001</v>
      </c>
      <c r="T39" s="435">
        <f>+ｾ.ｶﾞﾗｽ･ｺﾝｸﾘ･陶磁器くず!$AA$28</f>
        <v>256.39999999999998</v>
      </c>
      <c r="U39" s="435">
        <f>+ｿ.鉱さい!$AA$28</f>
        <v>0</v>
      </c>
      <c r="V39" s="435">
        <f>+ﾀ.がれき類!$AA$28</f>
        <v>5053.8999999999996</v>
      </c>
      <c r="W39" s="435">
        <f>+ﾁ.動物のふん尿!$AA$28</f>
        <v>0</v>
      </c>
      <c r="X39" s="435">
        <f>+ﾂ.動物の死体!$AA$28</f>
        <v>0</v>
      </c>
      <c r="Y39" s="435">
        <f>+ﾃ.ばいじん!$AA$28</f>
        <v>0</v>
      </c>
      <c r="Z39" s="436">
        <f>+ﾄ.混合廃棄物その他!$AA$28</f>
        <v>247.2</v>
      </c>
      <c r="AA39" s="437">
        <f t="shared" si="4"/>
        <v>17002.2</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11016.3</v>
      </c>
      <c r="I43" s="444">
        <f>+ｳ.廃油!$AL$27</f>
        <v>0</v>
      </c>
      <c r="J43" s="444">
        <f>+ｴ.廃酸!$AL$27</f>
        <v>0</v>
      </c>
      <c r="K43" s="444">
        <f>+ｵ.廃ｱﾙｶﾘ!$AL$27</f>
        <v>0</v>
      </c>
      <c r="L43" s="444">
        <f>+ｶ.廃ﾌﾟﾗ類!$AL$27</f>
        <v>178.1</v>
      </c>
      <c r="M43" s="444">
        <f>+ｷ.紙くず!$AL$27</f>
        <v>23.9</v>
      </c>
      <c r="N43" s="444">
        <f>+ｸ.木くず!$AL$27</f>
        <v>225.3</v>
      </c>
      <c r="O43" s="444">
        <f>+ｹ.繊維くず!$AL$27</f>
        <v>0</v>
      </c>
      <c r="P43" s="444">
        <f>+ｺ.動植物性残さ!$AL$27</f>
        <v>0</v>
      </c>
      <c r="Q43" s="444">
        <f>+ｻ.動物系固形不要物!$AL$27</f>
        <v>0</v>
      </c>
      <c r="R43" s="444">
        <f>+ｼ.ｺﾞﾑくず!$AL$27</f>
        <v>0</v>
      </c>
      <c r="S43" s="444">
        <f>+ｽ.金属くず!$AL$27</f>
        <v>1.1000000000000001</v>
      </c>
      <c r="T43" s="444">
        <f>+ｾ.ｶﾞﾗｽ･ｺﾝｸﾘ･陶磁器くず!$AL$27</f>
        <v>256.39999999999998</v>
      </c>
      <c r="U43" s="444">
        <f>+ｿ.鉱さい!$AL$27</f>
        <v>0</v>
      </c>
      <c r="V43" s="444">
        <f>+ﾀ.がれき類!$AL$27</f>
        <v>5053.8999999999996</v>
      </c>
      <c r="W43" s="444">
        <f>+ﾁ.動物のふん尿!$AL$27</f>
        <v>0</v>
      </c>
      <c r="X43" s="444">
        <f>+ﾂ.動物の死体!$AL$27</f>
        <v>0</v>
      </c>
      <c r="Y43" s="444">
        <f>+ﾃ.ばいじん!$AL$27</f>
        <v>0</v>
      </c>
      <c r="Z43" s="445">
        <f>+ﾄ.混合廃棄物その他!$AL$27</f>
        <v>247.2</v>
      </c>
      <c r="AA43" s="446">
        <f t="shared" si="4"/>
        <v>17002.2</v>
      </c>
    </row>
    <row r="44" spans="2:27" ht="24" customHeight="1" x14ac:dyDescent="0.15">
      <c r="B44" s="182"/>
      <c r="C44" s="189"/>
      <c r="D44" s="187" t="s">
        <v>188</v>
      </c>
      <c r="E44" s="761" t="s">
        <v>238</v>
      </c>
      <c r="F44" s="762"/>
      <c r="G44" s="447">
        <f>+ｱ.燃え殻!$AL$30</f>
        <v>0</v>
      </c>
      <c r="H44" s="447">
        <f>+ｲ.汚泥!$AL$30</f>
        <v>851.4</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851.4</v>
      </c>
    </row>
    <row r="45" spans="2:27" ht="24" customHeight="1" x14ac:dyDescent="0.15">
      <c r="B45" s="182"/>
      <c r="C45" s="189"/>
      <c r="D45" s="467" t="s">
        <v>190</v>
      </c>
      <c r="E45" s="763" t="s">
        <v>239</v>
      </c>
      <c r="F45" s="764"/>
      <c r="G45" s="450">
        <f>+ｱ.燃え殻!$AS$24</f>
        <v>0</v>
      </c>
      <c r="H45" s="450">
        <f>+ｲ.汚泥!$AS$24</f>
        <v>11016.3</v>
      </c>
      <c r="I45" s="450">
        <f>+ｳ.廃油!$AS$24</f>
        <v>0</v>
      </c>
      <c r="J45" s="450">
        <f>+ｴ.廃酸!$AS$24</f>
        <v>0</v>
      </c>
      <c r="K45" s="450">
        <f>+ｵ.廃ｱﾙｶﾘ!$AS$24</f>
        <v>0</v>
      </c>
      <c r="L45" s="450">
        <f>+ｶ.廃ﾌﾟﾗ類!$AS$24</f>
        <v>178.1</v>
      </c>
      <c r="M45" s="450">
        <f>+ｷ.紙くず!$AS$24</f>
        <v>23.9</v>
      </c>
      <c r="N45" s="450">
        <f>+ｸ.木くず!$AS$24</f>
        <v>225.3</v>
      </c>
      <c r="O45" s="450">
        <f>+ｹ.繊維くず!$AS$24</f>
        <v>0</v>
      </c>
      <c r="P45" s="450">
        <f>+ｺ.動植物性残さ!$AS$24</f>
        <v>0</v>
      </c>
      <c r="Q45" s="450">
        <f>+ｻ.動物系固形不要物!$AS$24</f>
        <v>0</v>
      </c>
      <c r="R45" s="450">
        <f>+ｼ.ｺﾞﾑくず!$AS$24</f>
        <v>0</v>
      </c>
      <c r="S45" s="450">
        <f>+ｽ.金属くず!$AS$24</f>
        <v>1.1000000000000001</v>
      </c>
      <c r="T45" s="450">
        <f>+ｾ.ｶﾞﾗｽ･ｺﾝｸﾘ･陶磁器くず!$AS$24</f>
        <v>256.39999999999998</v>
      </c>
      <c r="U45" s="450">
        <f>+ｿ.鉱さい!$AS$24</f>
        <v>0</v>
      </c>
      <c r="V45" s="450">
        <f>+ﾀ.がれき類!$AS$24</f>
        <v>5053.8999999999996</v>
      </c>
      <c r="W45" s="450">
        <f>+ﾁ.動物のふん尿!$AS$24</f>
        <v>0</v>
      </c>
      <c r="X45" s="450">
        <f>+ﾂ.動物の死体!$AS$24</f>
        <v>0</v>
      </c>
      <c r="Y45" s="450">
        <f>+ﾃ.ばいじん!$AS$24</f>
        <v>0</v>
      </c>
      <c r="Z45" s="451">
        <f>+ﾄ.混合廃棄物その他!$AS$24</f>
        <v>247.2</v>
      </c>
      <c r="AA45" s="452">
        <f t="shared" si="4"/>
        <v>17002.2</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11343</v>
      </c>
      <c r="I55" s="506">
        <f t="shared" si="10"/>
        <v>0</v>
      </c>
      <c r="J55" s="506">
        <f t="shared" si="10"/>
        <v>0</v>
      </c>
      <c r="K55" s="506">
        <f t="shared" si="10"/>
        <v>0</v>
      </c>
      <c r="L55" s="506">
        <f t="shared" si="10"/>
        <v>373.2</v>
      </c>
      <c r="M55" s="506">
        <f t="shared" si="10"/>
        <v>42.8</v>
      </c>
      <c r="N55" s="506">
        <f t="shared" si="10"/>
        <v>600.20000000000005</v>
      </c>
      <c r="O55" s="506">
        <f t="shared" si="10"/>
        <v>0</v>
      </c>
      <c r="P55" s="506">
        <f t="shared" si="10"/>
        <v>0</v>
      </c>
      <c r="Q55" s="506">
        <f t="shared" si="10"/>
        <v>0</v>
      </c>
      <c r="R55" s="506">
        <f t="shared" si="10"/>
        <v>0</v>
      </c>
      <c r="S55" s="506">
        <f t="shared" si="10"/>
        <v>7.6999999999999993</v>
      </c>
      <c r="T55" s="506">
        <f t="shared" si="10"/>
        <v>304.79999999999995</v>
      </c>
      <c r="U55" s="506">
        <f t="shared" si="10"/>
        <v>0</v>
      </c>
      <c r="V55" s="506">
        <f t="shared" si="10"/>
        <v>6475.5999999999995</v>
      </c>
      <c r="W55" s="506">
        <f t="shared" si="10"/>
        <v>0</v>
      </c>
      <c r="X55" s="506">
        <f t="shared" si="10"/>
        <v>0</v>
      </c>
      <c r="Y55" s="506">
        <f t="shared" si="10"/>
        <v>0</v>
      </c>
      <c r="Z55" s="506">
        <f t="shared" si="10"/>
        <v>377.1</v>
      </c>
      <c r="AA55" s="507">
        <f>+AA9+AA19+AA20</f>
        <v>19524.400000000001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7" zoomScale="130" zoomScaleNormal="100" zoomScaleSheetLayoutView="130" workbookViewId="0">
      <selection activeCell="R35" sqref="R35"/>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2" customHeight="1" x14ac:dyDescent="0.15">
      <c r="C8" s="573" t="s">
        <v>296</v>
      </c>
      <c r="D8" s="812"/>
      <c r="E8" s="812"/>
      <c r="F8" s="812"/>
      <c r="G8" s="812"/>
      <c r="H8" s="812"/>
      <c r="I8" s="812"/>
      <c r="J8" s="812"/>
      <c r="K8" s="812"/>
      <c r="L8" s="812"/>
      <c r="M8" s="812"/>
      <c r="N8" s="812"/>
      <c r="O8" s="813"/>
      <c r="P8" s="242"/>
    </row>
    <row r="9" spans="1:16" ht="12.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5月  8日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4499999999999993"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45" customHeight="1" x14ac:dyDescent="0.15">
      <c r="C16" s="249"/>
      <c r="D16" s="250"/>
      <c r="E16" s="250"/>
      <c r="F16" s="250"/>
      <c r="G16" s="250"/>
      <c r="H16" s="254" t="s">
        <v>6</v>
      </c>
      <c r="I16" s="254"/>
      <c r="J16" s="806" t="str">
        <f>+表紙!J39</f>
        <v>東京都新宿区津久戸町２－１</v>
      </c>
      <c r="K16" s="806"/>
      <c r="L16" s="807"/>
      <c r="M16" s="807"/>
      <c r="N16" s="807"/>
      <c r="O16" s="808"/>
    </row>
    <row r="17" spans="1:48" ht="26.45" customHeight="1" x14ac:dyDescent="0.15">
      <c r="C17" s="249"/>
      <c r="D17" s="250"/>
      <c r="E17" s="250"/>
      <c r="F17" s="250"/>
      <c r="G17" s="250"/>
      <c r="H17" s="254" t="s">
        <v>7</v>
      </c>
      <c r="I17" s="254"/>
      <c r="J17" s="806" t="str">
        <f>+表紙!J40</f>
        <v xml:space="preserve">株式会社熊谷組首都圏支店
専務執行役員支店長　大野　雅紀			</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03-4523-3527</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2"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株式会社熊谷組首都圏支店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2187</v>
      </c>
      <c r="N25" s="859"/>
      <c r="O25" s="860"/>
    </row>
    <row r="26" spans="1:48" ht="18" customHeight="1" x14ac:dyDescent="0.15">
      <c r="C26" s="839" t="s">
        <v>11</v>
      </c>
      <c r="D26" s="840"/>
      <c r="E26" s="841"/>
      <c r="F26" s="833" t="str">
        <f>+表紙!F49</f>
        <v>東京都新宿区津久戸町2-1（神奈川県横浜市内各所）</v>
      </c>
      <c r="G26" s="834"/>
      <c r="H26" s="834"/>
      <c r="I26" s="834"/>
      <c r="J26" s="834"/>
      <c r="K26" s="834"/>
      <c r="L26" s="139" t="s">
        <v>172</v>
      </c>
      <c r="M26" s="259"/>
      <c r="N26" s="837" t="str">
        <f>IF(+表紙!N49="","",+表紙!N49)</f>
        <v>03-4523-3527</v>
      </c>
      <c r="O26" s="838"/>
    </row>
    <row r="27" spans="1:48" ht="18" customHeight="1" x14ac:dyDescent="0.15">
      <c r="C27" s="842"/>
      <c r="D27" s="843"/>
      <c r="E27" s="844"/>
      <c r="F27" s="835"/>
      <c r="G27" s="836"/>
      <c r="H27" s="836"/>
      <c r="I27" s="836"/>
      <c r="J27" s="836"/>
      <c r="K27" s="836"/>
      <c r="L27" s="239"/>
      <c r="M27" s="238"/>
      <c r="N27" s="240"/>
      <c r="O27" s="138"/>
    </row>
    <row r="28" spans="1:48" s="25" customFormat="1" ht="26.4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7"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7" customHeight="1" x14ac:dyDescent="0.15">
      <c r="A31" s="26"/>
      <c r="B31" s="26"/>
      <c r="C31" s="378"/>
      <c r="D31" s="375"/>
      <c r="E31" s="383"/>
      <c r="F31" s="793" t="s">
        <v>369</v>
      </c>
      <c r="G31" s="794"/>
      <c r="H31" s="795"/>
      <c r="I31" s="796" t="s">
        <v>370</v>
      </c>
      <c r="J31" s="797"/>
      <c r="K31" s="797"/>
      <c r="L31" s="798">
        <f>+表紙!L54</f>
        <v>10171</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7"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7"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4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624</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2"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2522.2000000000003</v>
      </c>
      <c r="I40" s="293" t="s">
        <v>4</v>
      </c>
      <c r="J40" s="542" t="s">
        <v>324</v>
      </c>
      <c r="K40" s="543"/>
      <c r="L40" s="544"/>
      <c r="M40" s="865">
        <f>+表紙!M63</f>
        <v>2522.2000000000003</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368.5</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2522.2000000000003</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200000000000003"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2"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2" customHeight="1" x14ac:dyDescent="0.15">
      <c r="B12" s="114" t="s">
        <v>56</v>
      </c>
      <c r="C12" s="9" t="s">
        <v>168</v>
      </c>
    </row>
    <row r="13" spans="2:4" ht="30.2"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2024-05-15T06:25:18Z</dcterms:created>
  <dcterms:modified xsi:type="dcterms:W3CDTF">2024-09-05T04:48:07Z</dcterms:modified>
</cp:coreProperties>
</file>