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state="hidden" r:id="rId2"/>
    <sheet name="ｲ.汚泥" sheetId="74" state="hidden" r:id="rId3"/>
    <sheet name="ｳ.廃油" sheetId="75" state="hidden" r:id="rId4"/>
    <sheet name="ｴ.廃酸" sheetId="76" state="hidden" r:id="rId5"/>
    <sheet name="ｵ.廃ｱﾙｶﾘ" sheetId="77" state="hidden" r:id="rId6"/>
    <sheet name="ｶ.廃ﾌﾟﾗ類" sheetId="78" r:id="rId7"/>
    <sheet name="ｷ.紙くず" sheetId="85" r:id="rId8"/>
    <sheet name="ｸ.木くず" sheetId="86" r:id="rId9"/>
    <sheet name="ｹ.繊維くず" sheetId="87" r:id="rId10"/>
    <sheet name="ｺ.動植物性残さ" sheetId="88" state="hidden" r:id="rId11"/>
    <sheet name="ｻ.動物系固形不要物" sheetId="89" state="hidden" r:id="rId12"/>
    <sheet name="ｼ.ｺﾞﾑくず" sheetId="79" state="hidden" r:id="rId13"/>
    <sheet name="ｽ.金属くず" sheetId="81" r:id="rId14"/>
    <sheet name="ｾ.ｶﾞﾗｽ･ｺﾝｸﾘ･陶磁器くず" sheetId="84" r:id="rId15"/>
    <sheet name="ｿ.鉱さい" sheetId="82" state="hidden" r:id="rId16"/>
    <sheet name="ﾀ.がれき類" sheetId="80" r:id="rId17"/>
    <sheet name="ﾁ.動物のふん尿" sheetId="90" state="hidden" r:id="rId18"/>
    <sheet name="ﾂ.動物の死体" sheetId="91" state="hidden" r:id="rId19"/>
    <sheet name="ﾃ.ばいじん" sheetId="83" state="hidden"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2"/>
  <c r="U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AL31" i="80" s="1"/>
  <c r="V52"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4" l="1"/>
  <c r="AL31" i="84"/>
  <c r="T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<sst xmlns="http://schemas.openxmlformats.org/spreadsheetml/2006/main" count="3274" uniqueCount="460">
  <si>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</si>
  <si>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</si>
  <si>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</si>
  <si>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</si>
  <si>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</si>
  <si>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</si>
  <si>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</si>
  <si>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</si>
  <si>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</si>
  <si>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</si>
  <si>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</si>
  <si>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</si>
  <si>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</si>
  <si>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</si>
  <si>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</si>
  <si>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</si>
  <si>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</si>
  <si>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</si>
  <si>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</si>
  <si>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</si>
  <si>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</si>
  <si>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</si>
  <si>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</si>
  <si>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</si>
  <si>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</si>
  <si>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</si>
  <si>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</si>
  <si>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</si>
  <si>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</si>
  <si>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</si>
  <si>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</si>
  <si>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</si>
  <si>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</si>
  <si>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</si>
  <si>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</si>
  <si>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</si>
  <si>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</si>
  <si>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</si>
  <si>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</si>
  <si>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</si>
  <si>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</si>
  <si>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</si>
  <si>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</si>
  <si>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</si>
  <si>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</si>
  <si>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</si>
  <si>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</si>
  <si>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</si>
  <si>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</si>
  <si>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</si>
  <si>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</si>
  <si>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</si>
  <si>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</si>
  <si>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</si>
  <si>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</si>
  <si>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</si>
  <si>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</si>
  <si>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</si>
  <si>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</si>
  <si>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</si>
  <si>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</si>
  <si>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</si>
  <si>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</si>
  <si>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</si>
  <si>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</si>
  <si>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</si>
  <si>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</si>
  <si>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</si>
  <si>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</si>
  <si>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</si>
  <si>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</si>
  <si>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</si>
  <si>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</si>
  <si>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</si>
  <si>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</si>
  <si>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</si>
  <si>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</si>
  <si>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</si>
  <si>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</si>
  <si>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</si>
  <si>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</si>
  <si>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</si>
  <si>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</si>
  <si>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</si>
  <si>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</si>
  <si>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</si>
  <si>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</si>
  <si>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</si>
  <si>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</si>
  <si>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</si>
  <si>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</si>
  <si>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</si>
  <si>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</si>
  <si>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</si>
  <si>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</si>
  <si>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</si>
  <si>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</si>
  <si>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</si>
  <si>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</si>
  <si>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</si>
  <si>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</si>
  <si>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</si>
  <si>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</si>
  <si>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</si>
  <si>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</si>
  <si>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</si>
  <si>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</si>
  <si>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</si>
  <si>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</si>
  <si>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</si>
  <si>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</si>
  <si>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</si>
  <si>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</si>
  <si>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</si>
  <si>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</si>
  <si>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</si>
  <si>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</si>
  <si>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</si>
  <si>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</si>
  <si>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</si>
  <si>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</si>
  <si>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</si>
  <si>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</si>
  <si>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</si>
  <si>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</si>
  <si>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</si>
  <si>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</si>
  <si>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</si>
  <si>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</si>
  <si>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</si>
  <si>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</si>
  <si>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</si>
  <si>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</si>
  <si>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</si>
  <si>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</si>
  <si>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</si>
  <si>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</si>
  <si>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</si>
  <si>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</si>
  <si>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</si>
  <si>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</si>
  <si>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</si>
  <si>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</si>
  <si>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</si>
  <si>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</si>
  <si>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</si>
  <si>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</si>
  <si>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</si>
  <si>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</si>
  <si>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</si>
  <si>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</si>
  <si>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</si>
  <si>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</si>
  <si>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</si>
  <si>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</si>
  <si>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</si>
  <si>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</si>
  <si>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</si>
  <si>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</si>
  <si>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</si>
  <si>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</si>
  <si>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</si>
  <si>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</si>
  <si>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</si>
  <si>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</si>
  <si>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</si>
  <si>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</si>
  <si>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</si>
  <si>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</si>
  <si>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</si>
  <si>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</si>
  <si>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</si>
  <si>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</si>
  <si>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</si>
  <si>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</si>
  <si>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</si>
  <si>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</si>
  <si>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</si>
  <si>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</si>
  <si>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</si>
  <si>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</si>
  <si>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</si>
  <si>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</si>
  <si>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</si>
  <si>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</si>
  <si>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</si>
  <si>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</si>
  <si>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</si>
  <si>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</si>
  <si>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</si>
  <si>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</si>
  <si>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</si>
  <si>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</si>
  <si>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</si>
  <si>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</si>
  <si>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</si>
  <si>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</si>
  <si>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</si>
  <si>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</si>
  <si>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</si>
  <si>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</si>
  <si>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</si>
  <si>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</si>
  <si>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</si>
  <si>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</si>
  <si>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</si>
  <si>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</si>
  <si>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</si>
  <si>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</si>
  <si>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</si>
  <si>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</si>
  <si>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</si>
  <si>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</si>
  <si>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</si>
  <si>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</si>
  <si>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</si>
  <si>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</si>
  <si>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</si>
  <si>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</si>
  <si>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</si>
  <si>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</si>
  <si>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</si>
  <si>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</si>
  <si>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</si>
  <si>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</si>
  <si>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</si>
  <si>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</si>
  <si>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</si>
  <si>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</si>
  <si>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</si>
  <si>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</si>
  <si>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</si>
  <si>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</si>
  <si>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</si>
  <si>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</si>
  <si>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</si>
  <si>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</si>
  <si>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</si>
  <si>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</si>
  <si>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</si>
  <si>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</si>
  <si>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</si>
  <si>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</si>
  <si>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</si>
  <si>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</si>
  <si>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</si>
  <si>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</si>
  <si>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</si>
  <si>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</si>
  <si>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</si>
  <si>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</si>
  <si>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</si>
  <si>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</si>
  <si>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</si>
  <si>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</si>
  <si>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</si>
  <si>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</si>
  <si>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</si>
  <si>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</si>
  <si>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</si>
  <si>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</si>
  <si>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</si>
  <si>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</si>
  <si>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</si>
  <si>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</si>
  <si>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</si>
  <si>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</si>
  <si>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</si>
  <si>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</si>
  <si>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</si>
  <si>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</si>
  <si>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</si>
  <si>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</si>
  <si>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</si>
  <si>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</si>
  <si>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</si>
  <si>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</si>
  <si>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</si>
  <si>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</si>
  <si>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</si>
  <si>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</si>
  <si>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</si>
  <si>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</si>
  <si>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</si>
  <si>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</si>
  <si>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</si>
  <si>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</si>
  <si>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</si>
  <si>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</si>
  <si>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</si>
  <si>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</si>
  <si>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</si>
  <si>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</si>
  <si>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</si>
  <si>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</si>
  <si>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</si>
  <si>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</si>
  <si>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</si>
  <si>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</si>
  <si>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</si>
  <si>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</si>
  <si>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</si>
  <si>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</si>
  <si>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</si>
  <si>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</si>
  <si>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</si>
  <si>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</si>
  <si>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</si>
  <si>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</si>
  <si>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</si>
  <si>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</si>
  <si>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</si>
  <si>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</si>
  <si>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</si>
  <si>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</si>
  <si>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</si>
  <si>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</si>
  <si>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</si>
  <si>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</si>
  <si>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</si>
  <si>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</si>
  <si>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</si>
  <si>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</si>
  <si>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</si>
  <si>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</si>
  <si>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</si>
  <si>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</si>
  <si>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</si>
  <si>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</si>
  <si>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</si>
  <si>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</si>
  <si>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</si>
  <si>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</si>
  <si>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</si>
  <si>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</si>
  <si>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</si>
  <si>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</si>
  <si>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</si>
  <si>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</si>
  <si>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</si>
  <si>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</si>
  <si>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</si>
  <si>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</si>
  <si>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</si>
  <si>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</si>
  <si>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</si>
  <si>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</si>
  <si>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</si>
  <si>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</si>
  <si>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</si>
  <si>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</si>
  <si>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</si>
  <si>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</si>
  <si>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</si>
  <si>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</si>
  <si>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</si>
  <si>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</si>
  <si>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</si>
  <si>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</si>
  <si>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</si>
  <si>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</si>
  <si>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</si>
  <si>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</si>
  <si>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</si>
  <si>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</si>
  <si>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</si>
  <si>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</si>
  <si>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</si>
  <si>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</si>
  <si>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</si>
  <si>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</si>
  <si>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</si>
  <si>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</si>
  <si>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</si>
  <si>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</si>
  <si>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</si>
  <si>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</si>
  <si>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</si>
  <si>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</si>
  <si>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</si>
  <si>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</si>
  <si>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</si>
  <si>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</si>
  <si>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</si>
  <si>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</si>
  <si>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</si>
  <si>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</si>
  <si>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</si>
  <si>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</si>
  <si>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</si>
  <si>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</si>
  <si>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</si>
  <si>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</si>
  <si>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</si>
  <si>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</si>
  <si>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</si>
  <si>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</si>
  <si>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</si>
  <si>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</si>
  <si>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</si>
  <si>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</si>
  <si>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</si>
  <si>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</si>
  <si>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</si>
  <si>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</si>
  <si>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</si>
  <si>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</si>
  <si>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</si>
  <si>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</si>
  <si>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</si>
  <si>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</si>
  <si>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</si>
  <si>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</si>
  <si>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</si>
  <si>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</si>
  <si>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</si>
  <si>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</si>
  <si>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</si>
  <si>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</si>
  <si>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</si>
  <si>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</si>
  <si>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</si>
  <si>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</si>
  <si>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</si>
  <si>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</si>
  <si>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</si>
  <si>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</si>
  <si>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令和    年    月    日</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</si>
  <si>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</si>
  <si>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</si>
  <si>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</si>
  <si>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</si>
  <si>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</si>
  <si>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</si>
  <si>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</si>
  <si>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</si>
  <si>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</si>
  <si>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</si>
  <si>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</si>
  <si>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</si>
  <si>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</si>
  <si>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</si>
  <si>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</si>
  <si>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</si>
  <si>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</si>
  <si>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</si>
  <si>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</si>
  <si>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</si>
  <si>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</si>
  <si>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</si>
  <si>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</si>
  <si>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</si>
  <si>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神奈川県横浜市戸塚区川上町90-6
　　　　　　　　　　　　　東戸塚ウエストビル</t>
  </si>
  <si>
    <t>ミサワホーム株式会社　神奈川支社
　　　　　　　　　　　神奈川支社長　篠原 直樹</t>
  </si>
  <si>
    <t>ミサワホーム株式会社　神奈川支社</t>
  </si>
  <si>
    <t>神奈川県横浜市戸塚区川上町90-6　東戸塚ウエストビル</t>
  </si>
  <si>
    <t>03-5344-6820</t>
  </si>
  <si>
    <t>横浜市長</t>
  </si>
  <si>
    <t>総合工事業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</si>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</sst>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S29" sqref="S29"/>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435</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437</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436</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459</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427</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457</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452</v>
      </c>
      <c r="K39" s="546"/>
      <c r="L39" s="547"/>
      <c r="M39" s="547"/>
      <c r="N39" s="547"/>
      <c r="O39" s="548"/>
      <c r="Q39" s="24"/>
      <c r="R39" s="99"/>
    </row>
    <row r="40" spans="1:19" ht="26.25" customHeight="1" x14ac:dyDescent="0.15">
      <c r="C40" s="88"/>
      <c r="D40" s="28"/>
      <c r="E40" s="28"/>
      <c r="F40" s="28"/>
      <c r="G40" s="28"/>
      <c r="H40" s="29" t="s">
        <v>7</v>
      </c>
      <c r="I40" s="29"/>
      <c r="J40" s="546" t="s">
        <v>453</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456</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439</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454</v>
      </c>
      <c r="G47" s="530"/>
      <c r="H47" s="531"/>
      <c r="I47" s="531"/>
      <c r="J47" s="531"/>
      <c r="K47" s="531"/>
      <c r="L47" s="531"/>
      <c r="M47" s="520" t="s">
        <v>438</v>
      </c>
      <c r="N47" s="521"/>
      <c r="O47" s="522"/>
    </row>
    <row r="48" spans="1:19" ht="18" customHeight="1" x14ac:dyDescent="0.15">
      <c r="C48" s="526"/>
      <c r="D48" s="527"/>
      <c r="E48" s="528"/>
      <c r="F48" s="532"/>
      <c r="G48" s="533"/>
      <c r="H48" s="533"/>
      <c r="I48" s="533"/>
      <c r="J48" s="533"/>
      <c r="K48" s="533"/>
      <c r="L48" s="533"/>
      <c r="M48" s="572">
        <v>2202</v>
      </c>
      <c r="N48" s="573"/>
      <c r="O48" s="574"/>
    </row>
    <row r="49" spans="3:21" ht="18" customHeight="1" x14ac:dyDescent="0.15">
      <c r="C49" s="523" t="s">
        <v>11</v>
      </c>
      <c r="D49" s="555"/>
      <c r="E49" s="556"/>
      <c r="F49" s="542" t="s">
        <v>455</v>
      </c>
      <c r="G49" s="543"/>
      <c r="H49" s="543"/>
      <c r="I49" s="543"/>
      <c r="J49" s="543"/>
      <c r="K49" s="543"/>
      <c r="L49" s="471" t="s">
        <v>172</v>
      </c>
      <c r="M49" s="474"/>
      <c r="N49" s="575"/>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458</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9545</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304</v>
      </c>
      <c r="G59" s="608"/>
      <c r="H59" s="608"/>
      <c r="I59" s="608"/>
      <c r="J59" s="608"/>
      <c r="K59" s="608"/>
      <c r="L59" s="608"/>
      <c r="M59" s="608"/>
      <c r="N59" s="608"/>
      <c r="O59" s="609"/>
    </row>
    <row r="60" spans="3:21" ht="30" customHeight="1" x14ac:dyDescent="0.15">
      <c r="C60" s="585" t="s">
        <v>297</v>
      </c>
      <c r="D60" s="586"/>
      <c r="E60" s="587"/>
      <c r="F60" s="588" t="s">
        <v>440</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5693.2</v>
      </c>
      <c r="I63" s="293" t="s">
        <v>4</v>
      </c>
      <c r="J63" s="594" t="s">
        <v>324</v>
      </c>
      <c r="K63" s="595"/>
      <c r="L63" s="596"/>
      <c r="M63" s="592">
        <f>+別紙!AA14</f>
        <v>5693.2</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f>+別紙!AA15</f>
        <v>3712.3999999999996</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5530.7000000000007</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441</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443</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442</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15.3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14.4</v>
      </c>
      <c r="E24" s="655"/>
      <c r="F24" s="655"/>
      <c r="G24" s="212" t="s">
        <v>198</v>
      </c>
      <c r="H24" s="644">
        <f>+F12</f>
        <v>15.3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14.5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15.3</v>
      </c>
      <c r="Q27" s="704"/>
      <c r="R27" s="704"/>
      <c r="S27" s="704"/>
      <c r="T27" s="54" t="s">
        <v>38</v>
      </c>
      <c r="U27" s="74"/>
      <c r="V27" s="74"/>
      <c r="Y27" s="72" t="s">
        <v>39</v>
      </c>
      <c r="Z27" s="75"/>
      <c r="AH27" s="63"/>
      <c r="AI27" s="63"/>
      <c r="AJ27" s="63"/>
      <c r="AK27" s="63"/>
      <c r="AL27" s="674">
        <f>+AH18+P27</f>
        <v>15.3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14.5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14.4</v>
      </c>
      <c r="E29" s="655"/>
      <c r="F29" s="655"/>
      <c r="G29" s="212" t="s">
        <v>198</v>
      </c>
      <c r="H29" s="644">
        <f>+AL27</f>
        <v>15.3</v>
      </c>
      <c r="I29" s="645"/>
      <c r="J29" s="212" t="s">
        <v>198</v>
      </c>
      <c r="M29" s="653"/>
      <c r="P29" s="66"/>
      <c r="Q29" s="158"/>
      <c r="R29" s="61" t="s">
        <v>183</v>
      </c>
      <c r="S29" s="699" t="s">
        <v>33</v>
      </c>
      <c r="T29" s="702"/>
      <c r="U29" s="702"/>
      <c r="V29" s="703"/>
      <c r="W29" s="58"/>
      <c r="X29" s="76"/>
      <c r="Y29" s="659" t="s">
        <v>258</v>
      </c>
      <c r="Z29" s="660"/>
      <c r="AA29" s="700">
        <v>0.8</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9.8000000000000007</v>
      </c>
      <c r="E30" s="655"/>
      <c r="F30" s="655"/>
      <c r="G30" s="212" t="s">
        <v>198</v>
      </c>
      <c r="H30" s="644">
        <f>+AL30</f>
        <v>11.1</v>
      </c>
      <c r="I30" s="645"/>
      <c r="J30" s="212" t="s">
        <v>198</v>
      </c>
      <c r="M30" s="653"/>
      <c r="P30" s="66"/>
      <c r="R30" s="658">
        <f>+ROUND(AA28,1)+ROUND(AA29,1)+ROUND(AA30,1)</f>
        <v>15.3</v>
      </c>
      <c r="S30" s="704"/>
      <c r="T30" s="704"/>
      <c r="U30" s="704"/>
      <c r="V30" s="54" t="s">
        <v>16</v>
      </c>
      <c r="Y30" s="659" t="s">
        <v>186</v>
      </c>
      <c r="Z30" s="660"/>
      <c r="AA30" s="700"/>
      <c r="AB30" s="701"/>
      <c r="AC30" s="701"/>
      <c r="AD30" s="701"/>
      <c r="AE30" s="701"/>
      <c r="AF30" s="54" t="s">
        <v>13</v>
      </c>
      <c r="AL30" s="677">
        <v>11.1</v>
      </c>
      <c r="AM30" s="678"/>
      <c r="AN30" s="678"/>
      <c r="AO30" s="678"/>
      <c r="AP30" s="62" t="s">
        <v>13</v>
      </c>
      <c r="AS30" s="696"/>
      <c r="AT30" s="693"/>
      <c r="AU30" s="693"/>
      <c r="AV30" s="694"/>
      <c r="AW30" s="503"/>
    </row>
    <row r="31" spans="2:49" ht="27" customHeight="1" thickTop="1" thickBot="1" x14ac:dyDescent="0.2">
      <c r="B31" s="631" t="s">
        <v>226</v>
      </c>
      <c r="C31" s="632"/>
      <c r="D31" s="655">
        <v>13.7</v>
      </c>
      <c r="E31" s="655"/>
      <c r="F31" s="655"/>
      <c r="G31" s="212" t="s">
        <v>198</v>
      </c>
      <c r="H31" s="644">
        <f>+AS24</f>
        <v>14.5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49.2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76.400000000000006</v>
      </c>
      <c r="E24" s="655"/>
      <c r="F24" s="655"/>
      <c r="G24" s="212" t="s">
        <v>198</v>
      </c>
      <c r="H24" s="644">
        <f>+F12</f>
        <v>49.2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49.2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49.2</v>
      </c>
      <c r="Q27" s="704"/>
      <c r="R27" s="704"/>
      <c r="S27" s="704"/>
      <c r="T27" s="54" t="s">
        <v>38</v>
      </c>
      <c r="U27" s="74"/>
      <c r="V27" s="74"/>
      <c r="Y27" s="72" t="s">
        <v>39</v>
      </c>
      <c r="Z27" s="75"/>
      <c r="AH27" s="63"/>
      <c r="AI27" s="63"/>
      <c r="AJ27" s="63"/>
      <c r="AK27" s="63"/>
      <c r="AL27" s="674">
        <f>+AH18+P27</f>
        <v>49.2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49.2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76.400000000000006</v>
      </c>
      <c r="E29" s="655"/>
      <c r="F29" s="655"/>
      <c r="G29" s="212" t="s">
        <v>198</v>
      </c>
      <c r="H29" s="644">
        <f>+AL27</f>
        <v>49.2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3.7</v>
      </c>
      <c r="E30" s="655"/>
      <c r="F30" s="655"/>
      <c r="G30" s="212" t="s">
        <v>198</v>
      </c>
      <c r="H30" s="644">
        <f>+AL30</f>
        <v>2.1</v>
      </c>
      <c r="I30" s="645"/>
      <c r="J30" s="212" t="s">
        <v>198</v>
      </c>
      <c r="M30" s="653"/>
      <c r="P30" s="66"/>
      <c r="R30" s="658">
        <f>+ROUND(AA28,1)+ROUND(AA29,1)+ROUND(AA30,1)</f>
        <v>49.2</v>
      </c>
      <c r="S30" s="704"/>
      <c r="T30" s="704"/>
      <c r="U30" s="704"/>
      <c r="V30" s="54" t="s">
        <v>16</v>
      </c>
      <c r="Y30" s="659" t="s">
        <v>186</v>
      </c>
      <c r="Z30" s="660"/>
      <c r="AA30" s="700"/>
      <c r="AB30" s="701"/>
      <c r="AC30" s="701"/>
      <c r="AD30" s="701"/>
      <c r="AE30" s="701"/>
      <c r="AF30" s="54" t="s">
        <v>13</v>
      </c>
      <c r="AL30" s="677">
        <v>2.1</v>
      </c>
      <c r="AM30" s="678"/>
      <c r="AN30" s="678"/>
      <c r="AO30" s="678"/>
      <c r="AP30" s="62" t="s">
        <v>13</v>
      </c>
      <c r="AS30" s="696"/>
      <c r="AT30" s="693"/>
      <c r="AU30" s="693"/>
      <c r="AV30" s="694"/>
      <c r="AW30" s="503"/>
    </row>
    <row r="31" spans="2:49" ht="27" customHeight="1" thickTop="1" thickBot="1" x14ac:dyDescent="0.2">
      <c r="B31" s="631" t="s">
        <v>226</v>
      </c>
      <c r="C31" s="632"/>
      <c r="D31" s="655">
        <v>76.400000000000006</v>
      </c>
      <c r="E31" s="655"/>
      <c r="F31" s="655"/>
      <c r="G31" s="212" t="s">
        <v>198</v>
      </c>
      <c r="H31" s="644">
        <f>+AS24</f>
        <v>49.2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563.5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499.5</v>
      </c>
      <c r="E24" s="655"/>
      <c r="F24" s="655"/>
      <c r="G24" s="212" t="s">
        <v>198</v>
      </c>
      <c r="H24" s="644">
        <f>+F12</f>
        <v>563.5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539.29999999999995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563.5</v>
      </c>
      <c r="Q27" s="704"/>
      <c r="R27" s="704"/>
      <c r="S27" s="704"/>
      <c r="T27" s="54" t="s">
        <v>38</v>
      </c>
      <c r="U27" s="74"/>
      <c r="V27" s="74"/>
      <c r="Y27" s="72" t="s">
        <v>39</v>
      </c>
      <c r="Z27" s="75"/>
      <c r="AH27" s="63"/>
      <c r="AI27" s="63"/>
      <c r="AJ27" s="63"/>
      <c r="AK27" s="63"/>
      <c r="AL27" s="674">
        <f>+AH18+P27</f>
        <v>563.5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539.29999999999995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499.5</v>
      </c>
      <c r="E29" s="655"/>
      <c r="F29" s="655"/>
      <c r="G29" s="212" t="s">
        <v>198</v>
      </c>
      <c r="H29" s="644">
        <f>+AL27</f>
        <v>563.5</v>
      </c>
      <c r="I29" s="645"/>
      <c r="J29" s="212" t="s">
        <v>198</v>
      </c>
      <c r="M29" s="653"/>
      <c r="P29" s="66"/>
      <c r="Q29" s="158"/>
      <c r="R29" s="61" t="s">
        <v>183</v>
      </c>
      <c r="S29" s="699" t="s">
        <v>33</v>
      </c>
      <c r="T29" s="702"/>
      <c r="U29" s="702"/>
      <c r="V29" s="703"/>
      <c r="W29" s="58"/>
      <c r="X29" s="76"/>
      <c r="Y29" s="659" t="s">
        <v>258</v>
      </c>
      <c r="Z29" s="660"/>
      <c r="AA29" s="700">
        <v>21.2</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189.2</v>
      </c>
      <c r="E30" s="655"/>
      <c r="F30" s="655"/>
      <c r="G30" s="212" t="s">
        <v>198</v>
      </c>
      <c r="H30" s="644">
        <f>+AL30</f>
        <v>163</v>
      </c>
      <c r="I30" s="645"/>
      <c r="J30" s="212" t="s">
        <v>198</v>
      </c>
      <c r="M30" s="653"/>
      <c r="P30" s="66"/>
      <c r="R30" s="658">
        <f>+ROUND(AA28,1)+ROUND(AA29,1)+ROUND(AA30,1)</f>
        <v>560.5</v>
      </c>
      <c r="S30" s="704"/>
      <c r="T30" s="704"/>
      <c r="U30" s="704"/>
      <c r="V30" s="54" t="s">
        <v>16</v>
      </c>
      <c r="Y30" s="659" t="s">
        <v>186</v>
      </c>
      <c r="Z30" s="660"/>
      <c r="AA30" s="700"/>
      <c r="AB30" s="701"/>
      <c r="AC30" s="701"/>
      <c r="AD30" s="701"/>
      <c r="AE30" s="701"/>
      <c r="AF30" s="54" t="s">
        <v>13</v>
      </c>
      <c r="AL30" s="677">
        <v>163</v>
      </c>
      <c r="AM30" s="678"/>
      <c r="AN30" s="678"/>
      <c r="AO30" s="678"/>
      <c r="AP30" s="62" t="s">
        <v>13</v>
      </c>
      <c r="AS30" s="696"/>
      <c r="AT30" s="693"/>
      <c r="AU30" s="693"/>
      <c r="AV30" s="694"/>
      <c r="AW30" s="503"/>
    </row>
    <row r="31" spans="2:49" ht="27" customHeight="1" thickTop="1" thickBot="1" x14ac:dyDescent="0.2">
      <c r="B31" s="631" t="s">
        <v>226</v>
      </c>
      <c r="C31" s="632"/>
      <c r="D31" s="655">
        <v>479.8</v>
      </c>
      <c r="E31" s="655"/>
      <c r="F31" s="655"/>
      <c r="G31" s="212" t="s">
        <v>198</v>
      </c>
      <c r="H31" s="644">
        <f>+AS24</f>
        <v>539.29999999999995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v>3</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2738.6000000000004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3275.2</v>
      </c>
      <c r="E24" s="655"/>
      <c r="F24" s="655"/>
      <c r="G24" s="212" t="s">
        <v>198</v>
      </c>
      <c r="H24" s="644">
        <f>+F12</f>
        <v>2738.6000000000004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2645.8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2738.6000000000004</v>
      </c>
      <c r="Q27" s="704"/>
      <c r="R27" s="704"/>
      <c r="S27" s="704"/>
      <c r="T27" s="54" t="s">
        <v>38</v>
      </c>
      <c r="U27" s="74"/>
      <c r="V27" s="74"/>
      <c r="Y27" s="72" t="s">
        <v>39</v>
      </c>
      <c r="Z27" s="75"/>
      <c r="AH27" s="63"/>
      <c r="AI27" s="63"/>
      <c r="AJ27" s="63"/>
      <c r="AK27" s="63"/>
      <c r="AL27" s="674">
        <f>+AH18+P27</f>
        <v>2738.6000000000004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2645.8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3275.2</v>
      </c>
      <c r="E29" s="655"/>
      <c r="F29" s="655"/>
      <c r="G29" s="212" t="s">
        <v>198</v>
      </c>
      <c r="H29" s="644">
        <f>+AL27</f>
        <v>2738.6000000000004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1913.9</v>
      </c>
      <c r="E30" s="655"/>
      <c r="F30" s="655"/>
      <c r="G30" s="212" t="s">
        <v>198</v>
      </c>
      <c r="H30" s="644">
        <f>+AL30</f>
        <v>1654.7</v>
      </c>
      <c r="I30" s="645"/>
      <c r="J30" s="212" t="s">
        <v>198</v>
      </c>
      <c r="M30" s="653"/>
      <c r="P30" s="66"/>
      <c r="R30" s="658">
        <f>+ROUND(AA28,1)+ROUND(AA29,1)+ROUND(AA30,1)</f>
        <v>2645.8</v>
      </c>
      <c r="S30" s="704"/>
      <c r="T30" s="704"/>
      <c r="U30" s="704"/>
      <c r="V30" s="54" t="s">
        <v>16</v>
      </c>
      <c r="Y30" s="659" t="s">
        <v>186</v>
      </c>
      <c r="Z30" s="660"/>
      <c r="AA30" s="700"/>
      <c r="AB30" s="701"/>
      <c r="AC30" s="701"/>
      <c r="AD30" s="701"/>
      <c r="AE30" s="701"/>
      <c r="AF30" s="54" t="s">
        <v>13</v>
      </c>
      <c r="AL30" s="677">
        <v>1654.7</v>
      </c>
      <c r="AM30" s="678"/>
      <c r="AN30" s="678"/>
      <c r="AO30" s="678"/>
      <c r="AP30" s="62" t="s">
        <v>13</v>
      </c>
      <c r="AS30" s="696"/>
      <c r="AT30" s="693"/>
      <c r="AU30" s="693"/>
      <c r="AV30" s="694"/>
      <c r="AW30" s="503"/>
    </row>
    <row r="31" spans="2:49" ht="27" customHeight="1" thickTop="1" thickBot="1" x14ac:dyDescent="0.2">
      <c r="B31" s="631" t="s">
        <v>226</v>
      </c>
      <c r="C31" s="632"/>
      <c r="D31" s="655">
        <v>3159.3</v>
      </c>
      <c r="E31" s="655"/>
      <c r="F31" s="655"/>
      <c r="G31" s="212" t="s">
        <v>198</v>
      </c>
      <c r="H31" s="644">
        <f>+AS24</f>
        <v>2645.8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v>92.8</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ミサワホーム株式会社　神奈川支社</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444</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428</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451</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272.5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264.39999999999998</v>
      </c>
      <c r="E24" s="655"/>
      <c r="F24" s="655"/>
      <c r="G24" s="212" t="s">
        <v>198</v>
      </c>
      <c r="H24" s="644">
        <f>+F12</f>
        <v>272.5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251.2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272.5</v>
      </c>
      <c r="Q27" s="704"/>
      <c r="R27" s="704"/>
      <c r="S27" s="704"/>
      <c r="T27" s="54" t="s">
        <v>38</v>
      </c>
      <c r="U27" s="74"/>
      <c r="V27" s="74"/>
      <c r="Y27" s="72" t="s">
        <v>39</v>
      </c>
      <c r="Z27" s="75"/>
      <c r="AH27" s="63"/>
      <c r="AI27" s="63"/>
      <c r="AJ27" s="63"/>
      <c r="AK27" s="63"/>
      <c r="AL27" s="674">
        <f>+AH18+P27</f>
        <v>272.5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251.2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264.39999999999998</v>
      </c>
      <c r="E29" s="655"/>
      <c r="F29" s="655"/>
      <c r="G29" s="212" t="s">
        <v>198</v>
      </c>
      <c r="H29" s="644">
        <f>+AL27</f>
        <v>272.5</v>
      </c>
      <c r="I29" s="645"/>
      <c r="J29" s="212" t="s">
        <v>198</v>
      </c>
      <c r="M29" s="653"/>
      <c r="P29" s="66"/>
      <c r="Q29" s="158"/>
      <c r="R29" s="61" t="s">
        <v>183</v>
      </c>
      <c r="S29" s="699" t="s">
        <v>33</v>
      </c>
      <c r="T29" s="702"/>
      <c r="U29" s="702"/>
      <c r="V29" s="703"/>
      <c r="W29" s="58"/>
      <c r="X29" s="76"/>
      <c r="Y29" s="659" t="s">
        <v>258</v>
      </c>
      <c r="Z29" s="660"/>
      <c r="AA29" s="700">
        <v>21.3</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171.7</v>
      </c>
      <c r="E30" s="655"/>
      <c r="F30" s="655"/>
      <c r="G30" s="212" t="s">
        <v>198</v>
      </c>
      <c r="H30" s="644">
        <f>+AL30</f>
        <v>148</v>
      </c>
      <c r="I30" s="645"/>
      <c r="J30" s="212" t="s">
        <v>198</v>
      </c>
      <c r="M30" s="653"/>
      <c r="P30" s="66"/>
      <c r="R30" s="658">
        <f>+ROUND(AA28,1)+ROUND(AA29,1)+ROUND(AA30,1)</f>
        <v>272.5</v>
      </c>
      <c r="S30" s="704"/>
      <c r="T30" s="704"/>
      <c r="U30" s="704"/>
      <c r="V30" s="54" t="s">
        <v>16</v>
      </c>
      <c r="Y30" s="659" t="s">
        <v>186</v>
      </c>
      <c r="Z30" s="660"/>
      <c r="AA30" s="700"/>
      <c r="AB30" s="701"/>
      <c r="AC30" s="701"/>
      <c r="AD30" s="701"/>
      <c r="AE30" s="701"/>
      <c r="AF30" s="54" t="s">
        <v>13</v>
      </c>
      <c r="AL30" s="677">
        <v>148</v>
      </c>
      <c r="AM30" s="678"/>
      <c r="AN30" s="678"/>
      <c r="AO30" s="678"/>
      <c r="AP30" s="62" t="s">
        <v>13</v>
      </c>
      <c r="AS30" s="696"/>
      <c r="AT30" s="693"/>
      <c r="AU30" s="693"/>
      <c r="AV30" s="694"/>
      <c r="AW30" s="503"/>
    </row>
    <row r="31" spans="2:49" ht="27" customHeight="1" thickTop="1" thickBot="1" x14ac:dyDescent="0.2">
      <c r="B31" s="631" t="s">
        <v>226</v>
      </c>
      <c r="C31" s="632"/>
      <c r="D31" s="655">
        <v>244.6</v>
      </c>
      <c r="E31" s="655"/>
      <c r="F31" s="655"/>
      <c r="G31" s="212" t="s">
        <v>198</v>
      </c>
      <c r="H31" s="644">
        <f>+AS24</f>
        <v>251.2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L16" sqref="L16"/>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ミサワホーム株式会社　神奈川支社</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64.400000000000006</v>
      </c>
      <c r="M9" s="393">
        <f>IF(OR(ｷ.紙くず!D24&gt;0,ｷ.紙くず!D24&lt;0),ｷ.紙くず!D24,IF(M$19&gt;0,"0",0))</f>
        <v>89.3</v>
      </c>
      <c r="N9" s="393">
        <f>IF(OR(ｸ.木くず!D24&gt;0,ｸ.木くず!D24&lt;0),ｸ.木くず!D24,IF(N$19&gt;0,"0",0))</f>
        <v>1409.6</v>
      </c>
      <c r="O9" s="393">
        <f>IF(OR(ｹ.繊維くず!D24&gt;0,ｹ.繊維くず!D24&lt;0),ｹ.繊維くず!D24,IF(O$19&gt;0,"0",0))</f>
        <v>14.4</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76.400000000000006</v>
      </c>
      <c r="T9" s="393">
        <f>IF(OR(ｾ.ｶﾞﾗｽ･ｺﾝｸﾘ･陶磁器くず!D24&gt;0,ｾ.ｶﾞﾗｽ･ｺﾝｸﾘ･陶磁器くず!D24&lt;0),ｾ.ｶﾞﾗｽ･ｺﾝｸﾘ･陶磁器くず!D24,IF(T$19&gt;0,"0",0))</f>
        <v>499.5</v>
      </c>
      <c r="U9" s="393">
        <f>IF(OR(ｿ.鉱さい!D24&gt;0,ｿ.鉱さい!D24&lt;0),ｿ.鉱さい!D24,IF(U$19&gt;0,"0",0))</f>
        <v>0</v>
      </c>
      <c r="V9" s="393">
        <f>IF(OR(ﾀ.がれき類!D24&gt;0,ﾀ.がれき類!D24&lt;0),ﾀ.がれき類!D24,IF(V$19&gt;0,"0",0))</f>
        <v>3275.2</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264.39999999999998</v>
      </c>
      <c r="AA9" s="395">
        <f>IF(SUM(G9:Z9)&gt;0,SUM(G9:Z9),IF(AA$19&gt;0,"0",0))</f>
        <v>5693.2</v>
      </c>
    </row>
    <row r="10" spans="2:27" ht="24" customHeight="1" x14ac:dyDescent="0.15">
      <c r="B10" s="184" t="s">
        <v>352</v>
      </c>
      <c r="C10" s="757" t="s">
        <v>320</v>
      </c>
      <c r="D10" s="757"/>
      <c r="E10" s="757"/>
      <c r="F10" s="758"/>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t="str">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t="str">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t="str">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t="str">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64.400000000000006</v>
      </c>
      <c r="M14" s="399">
        <f>IF(OR(ｷ.紙くず!D29&gt;0,ｷ.紙くず!D29&lt;0),ｷ.紙くず!D29,IF(M$19&gt;0,"0",0))</f>
        <v>89.3</v>
      </c>
      <c r="N14" s="399">
        <f>IF(OR(ｸ.木くず!D29&gt;0,ｸ.木くず!D29&lt;0),ｸ.木くず!D29,IF(N$19&gt;0,"0",0))</f>
        <v>1409.6</v>
      </c>
      <c r="O14" s="399">
        <f>IF(OR(ｹ.繊維くず!D29&gt;0,ｹ.繊維くず!D29&lt;0),ｹ.繊維くず!D29,IF(O$19&gt;0,"0",0))</f>
        <v>14.4</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76.400000000000006</v>
      </c>
      <c r="T14" s="399">
        <f>IF(OR(ｾ.ｶﾞﾗｽ･ｺﾝｸﾘ･陶磁器くず!D29&gt;0,ｾ.ｶﾞﾗｽ･ｺﾝｸﾘ･陶磁器くず!D29&lt;0),ｾ.ｶﾞﾗｽ･ｺﾝｸﾘ･陶磁器くず!D29,IF(T$19&gt;0,"0",0))</f>
        <v>499.5</v>
      </c>
      <c r="U14" s="399">
        <f>IF(OR(ｿ.鉱さい!D29&gt;0,ｿ.鉱さい!D29&lt;0),ｿ.鉱さい!D29,IF(U$19&gt;0,"0",0))</f>
        <v>0</v>
      </c>
      <c r="V14" s="399">
        <f>IF(OR(ﾀ.がれき類!D29&gt;0,ﾀ.がれき類!D29&lt;0),ﾀ.がれき類!D29,IF(V$19&gt;0,"0",0))</f>
        <v>3275.2</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264.39999999999998</v>
      </c>
      <c r="AA14" s="401">
        <f t="shared" si="0"/>
        <v>5693.2</v>
      </c>
    </row>
    <row r="15" spans="2:27" ht="24" customHeight="1" x14ac:dyDescent="0.15">
      <c r="B15" s="184" t="s">
        <v>244</v>
      </c>
      <c r="C15" s="759" t="s">
        <v>242</v>
      </c>
      <c r="D15" s="759"/>
      <c r="E15" s="759"/>
      <c r="F15" s="760"/>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11.9</v>
      </c>
      <c r="M15" s="399">
        <f>IF(OR(ｷ.紙くず!D30&gt;0,ｷ.紙くず!D30&lt;0),ｷ.紙くず!D30,IF(M$19&gt;0,"0",0))</f>
        <v>8.4</v>
      </c>
      <c r="N15" s="399">
        <f>IF(OR(ｸ.木くず!D30&gt;0,ｸ.木くず!D30&lt;0),ｸ.木くず!D30,IF(N$19&gt;0,"0",0))</f>
        <v>1403.8</v>
      </c>
      <c r="O15" s="399">
        <f>IF(OR(ｹ.繊維くず!D30&gt;0,ｹ.繊維くず!D30&lt;0),ｹ.繊維くず!D30,IF(O$19&gt;0,"0",0))</f>
        <v>9.8000000000000007</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3.7</v>
      </c>
      <c r="T15" s="399">
        <f>IF(OR(ｾ.ｶﾞﾗｽ･ｺﾝｸﾘ･陶磁器くず!D30&gt;0,ｾ.ｶﾞﾗｽ･ｺﾝｸﾘ･陶磁器くず!D30&lt;0),ｾ.ｶﾞﾗｽ･ｺﾝｸﾘ･陶磁器くず!D30,IF(T$19&gt;0,"0",0))</f>
        <v>189.2</v>
      </c>
      <c r="U15" s="399">
        <f>IF(OR(ｿ.鉱さい!D30&gt;0,ｿ.鉱さい!D30&lt;0),ｿ.鉱さい!D30,IF(U$19&gt;0,"0",0))</f>
        <v>0</v>
      </c>
      <c r="V15" s="399">
        <f>IF(OR(ﾀ.がれき類!D30&gt;0,ﾀ.がれき類!D30&lt;0),ﾀ.がれき類!D30,IF(V$19&gt;0,"0",0))</f>
        <v>1913.9</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171.7</v>
      </c>
      <c r="AA15" s="401">
        <f t="shared" si="0"/>
        <v>3712.3999999999996</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63.8</v>
      </c>
      <c r="M16" s="399">
        <f>IF(OR(ｷ.紙くず!D31&gt;0,ｷ.紙くず!D31&lt;0),ｷ.紙くず!D31,IF(M$19&gt;0,"0",0))</f>
        <v>89.3</v>
      </c>
      <c r="N16" s="399">
        <f>IF(OR(ｸ.木くず!D31&gt;0,ｸ.木くず!D31&lt;0),ｸ.木くず!D31,IF(N$19&gt;0,"0",0))</f>
        <v>1403.8</v>
      </c>
      <c r="O16" s="399">
        <f>IF(OR(ｹ.繊維くず!D31&gt;0,ｹ.繊維くず!D31&lt;0),ｹ.繊維くず!D31,IF(O$19&gt;0,"0",0))</f>
        <v>13.7</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76.400000000000006</v>
      </c>
      <c r="T16" s="399">
        <f>IF(OR(ｾ.ｶﾞﾗｽ･ｺﾝｸﾘ･陶磁器くず!D31&gt;0,ｾ.ｶﾞﾗｽ･ｺﾝｸﾘ･陶磁器くず!D31&lt;0),ｾ.ｶﾞﾗｽ･ｺﾝｸﾘ･陶磁器くず!D31,IF(T$19&gt;0,"0",0))</f>
        <v>479.8</v>
      </c>
      <c r="U16" s="399">
        <f>IF(OR(ｿ.鉱さい!D31&gt;0,ｿ.鉱さい!D31&lt;0),ｿ.鉱さい!D31,IF(U$19&gt;0,"0",0))</f>
        <v>0</v>
      </c>
      <c r="V16" s="399">
        <f>IF(OR(ﾀ.がれき類!D31&gt;0,ﾀ.がれき類!D31&lt;0),ﾀ.がれき類!D31,IF(V$19&gt;0,"0",0))</f>
        <v>3159.3</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244.6</v>
      </c>
      <c r="AA16" s="401">
        <f t="shared" si="0"/>
        <v>5530.7000000000007</v>
      </c>
    </row>
    <row r="17" spans="2:27" ht="24" customHeight="1" x14ac:dyDescent="0.15">
      <c r="B17" s="184"/>
      <c r="C17" s="759" t="s">
        <v>429</v>
      </c>
      <c r="D17" s="759"/>
      <c r="E17" s="759"/>
      <c r="F17" s="760"/>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t="str">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t="str">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0</v>
      </c>
      <c r="I19" s="405">
        <f t="shared" si="1"/>
        <v>0</v>
      </c>
      <c r="J19" s="405">
        <f t="shared" si="1"/>
        <v>0</v>
      </c>
      <c r="K19" s="405">
        <f t="shared" si="1"/>
        <v>0</v>
      </c>
      <c r="L19" s="405">
        <f t="shared" si="1"/>
        <v>70.599999999999994</v>
      </c>
      <c r="M19" s="405">
        <f t="shared" si="1"/>
        <v>83.2</v>
      </c>
      <c r="N19" s="405">
        <f t="shared" si="1"/>
        <v>1310.6999999999998</v>
      </c>
      <c r="O19" s="405">
        <f t="shared" si="1"/>
        <v>15.3</v>
      </c>
      <c r="P19" s="405">
        <f t="shared" si="1"/>
        <v>0</v>
      </c>
      <c r="Q19" s="405">
        <f t="shared" si="1"/>
        <v>0</v>
      </c>
      <c r="R19" s="405">
        <f t="shared" si="1"/>
        <v>0</v>
      </c>
      <c r="S19" s="405">
        <f t="shared" si="1"/>
        <v>49.2</v>
      </c>
      <c r="T19" s="405">
        <f t="shared" si="1"/>
        <v>563.5</v>
      </c>
      <c r="U19" s="405">
        <f t="shared" si="1"/>
        <v>0</v>
      </c>
      <c r="V19" s="405">
        <f t="shared" si="1"/>
        <v>2738.6000000000004</v>
      </c>
      <c r="W19" s="405">
        <f t="shared" si="1"/>
        <v>0</v>
      </c>
      <c r="X19" s="405">
        <f t="shared" si="1"/>
        <v>0</v>
      </c>
      <c r="Y19" s="405">
        <f t="shared" si="1"/>
        <v>0</v>
      </c>
      <c r="Z19" s="406">
        <f t="shared" si="1"/>
        <v>272.5</v>
      </c>
      <c r="AA19" s="407">
        <f t="shared" ref="AA19:AA25" si="2">SUM(G19:Z19)</f>
        <v>5103.6000000000004</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0</v>
      </c>
      <c r="I37" s="441">
        <f t="shared" si="8"/>
        <v>0</v>
      </c>
      <c r="J37" s="441">
        <f t="shared" si="8"/>
        <v>0</v>
      </c>
      <c r="K37" s="441">
        <f t="shared" si="8"/>
        <v>0</v>
      </c>
      <c r="L37" s="441">
        <f t="shared" si="8"/>
        <v>70.599999999999994</v>
      </c>
      <c r="M37" s="441">
        <f t="shared" si="8"/>
        <v>83.2</v>
      </c>
      <c r="N37" s="441">
        <f t="shared" si="8"/>
        <v>1310.6999999999998</v>
      </c>
      <c r="O37" s="441">
        <f t="shared" si="8"/>
        <v>15.3</v>
      </c>
      <c r="P37" s="441">
        <f t="shared" si="8"/>
        <v>0</v>
      </c>
      <c r="Q37" s="441">
        <f t="shared" si="8"/>
        <v>0</v>
      </c>
      <c r="R37" s="441">
        <f t="shared" si="8"/>
        <v>0</v>
      </c>
      <c r="S37" s="441">
        <f t="shared" si="8"/>
        <v>49.2</v>
      </c>
      <c r="T37" s="441">
        <f t="shared" si="8"/>
        <v>563.5</v>
      </c>
      <c r="U37" s="441">
        <f t="shared" si="8"/>
        <v>0</v>
      </c>
      <c r="V37" s="441">
        <f t="shared" si="8"/>
        <v>2738.6000000000004</v>
      </c>
      <c r="W37" s="441">
        <f t="shared" si="8"/>
        <v>0</v>
      </c>
      <c r="X37" s="441">
        <f t="shared" si="8"/>
        <v>0</v>
      </c>
      <c r="Y37" s="441">
        <f t="shared" si="8"/>
        <v>0</v>
      </c>
      <c r="Z37" s="442">
        <f t="shared" si="8"/>
        <v>272.5</v>
      </c>
      <c r="AA37" s="443">
        <f t="shared" si="4"/>
        <v>5103.6000000000004</v>
      </c>
    </row>
    <row r="38" spans="2:27" ht="24" customHeight="1" x14ac:dyDescent="0.15">
      <c r="B38" s="182"/>
      <c r="C38" s="782"/>
      <c r="D38" s="225"/>
      <c r="E38" s="223" t="s">
        <v>262</v>
      </c>
      <c r="F38" s="469"/>
      <c r="G38" s="432">
        <f t="shared" ref="G38:Z38" si="9">SUM(G39:G41)</f>
        <v>0</v>
      </c>
      <c r="H38" s="432">
        <f t="shared" si="9"/>
        <v>0</v>
      </c>
      <c r="I38" s="432">
        <f t="shared" si="9"/>
        <v>0</v>
      </c>
      <c r="J38" s="432">
        <f t="shared" si="9"/>
        <v>0</v>
      </c>
      <c r="K38" s="432">
        <f t="shared" si="9"/>
        <v>0</v>
      </c>
      <c r="L38" s="432">
        <f t="shared" si="9"/>
        <v>70.599999999999994</v>
      </c>
      <c r="M38" s="432">
        <f t="shared" si="9"/>
        <v>83.2</v>
      </c>
      <c r="N38" s="432">
        <f t="shared" si="9"/>
        <v>1310.6999999999998</v>
      </c>
      <c r="O38" s="432">
        <f t="shared" si="9"/>
        <v>15.3</v>
      </c>
      <c r="P38" s="432">
        <f t="shared" si="9"/>
        <v>0</v>
      </c>
      <c r="Q38" s="432">
        <f t="shared" si="9"/>
        <v>0</v>
      </c>
      <c r="R38" s="432">
        <f t="shared" si="9"/>
        <v>0</v>
      </c>
      <c r="S38" s="432">
        <f t="shared" si="9"/>
        <v>49.2</v>
      </c>
      <c r="T38" s="432">
        <f t="shared" si="9"/>
        <v>560.5</v>
      </c>
      <c r="U38" s="432">
        <f t="shared" si="9"/>
        <v>0</v>
      </c>
      <c r="V38" s="432">
        <f t="shared" si="9"/>
        <v>2645.8</v>
      </c>
      <c r="W38" s="432">
        <f t="shared" si="9"/>
        <v>0</v>
      </c>
      <c r="X38" s="432">
        <f t="shared" si="9"/>
        <v>0</v>
      </c>
      <c r="Y38" s="432">
        <f t="shared" si="9"/>
        <v>0</v>
      </c>
      <c r="Z38" s="433">
        <f t="shared" si="9"/>
        <v>272.5</v>
      </c>
      <c r="AA38" s="434">
        <f t="shared" si="4"/>
        <v>5007.8</v>
      </c>
    </row>
    <row r="39" spans="2:27" ht="24" customHeight="1" x14ac:dyDescent="0.15">
      <c r="B39" s="182"/>
      <c r="C39" s="782"/>
      <c r="D39" s="226"/>
      <c r="E39" s="221"/>
      <c r="F39" s="219" t="s">
        <v>235</v>
      </c>
      <c r="G39" s="435">
        <f>+ｱ.燃え殻!$AA$28</f>
        <v>0</v>
      </c>
      <c r="H39" s="435">
        <f>+ｲ.汚泥!$AA$28</f>
        <v>0</v>
      </c>
      <c r="I39" s="435">
        <f>+ｳ.廃油!$AA$28</f>
        <v>0</v>
      </c>
      <c r="J39" s="435">
        <f>+ｴ.廃酸!$AA$28</f>
        <v>0</v>
      </c>
      <c r="K39" s="435">
        <f>+ｵ.廃ｱﾙｶﾘ!$AA$28</f>
        <v>0</v>
      </c>
      <c r="L39" s="435">
        <f>+ｶ.廃ﾌﾟﾗ類!$AA$28</f>
        <v>69.8</v>
      </c>
      <c r="M39" s="435">
        <f>+ｷ.紙くず!$AA$28</f>
        <v>83.2</v>
      </c>
      <c r="N39" s="435">
        <f>+ｸ.木くず!$AA$28</f>
        <v>1309.0999999999999</v>
      </c>
      <c r="O39" s="435">
        <f>+ｹ.繊維くず!$AA$28</f>
        <v>14.5</v>
      </c>
      <c r="P39" s="435">
        <f>+ｺ.動植物性残さ!$AA$28</f>
        <v>0</v>
      </c>
      <c r="Q39" s="435">
        <f>+ｻ.動物系固形不要物!$AA$28</f>
        <v>0</v>
      </c>
      <c r="R39" s="435">
        <f>+ｼ.ｺﾞﾑくず!$AA$28</f>
        <v>0</v>
      </c>
      <c r="S39" s="435">
        <f>+ｽ.金属くず!$AA$28</f>
        <v>49.2</v>
      </c>
      <c r="T39" s="435">
        <f>+ｾ.ｶﾞﾗｽ･ｺﾝｸﾘ･陶磁器くず!$AA$28</f>
        <v>539.29999999999995</v>
      </c>
      <c r="U39" s="435">
        <f>+ｿ.鉱さい!$AA$28</f>
        <v>0</v>
      </c>
      <c r="V39" s="435">
        <f>+ﾀ.がれき類!$AA$28</f>
        <v>2645.8</v>
      </c>
      <c r="W39" s="435">
        <f>+ﾁ.動物のふん尿!$AA$28</f>
        <v>0</v>
      </c>
      <c r="X39" s="435">
        <f>+ﾂ.動物の死体!$AA$28</f>
        <v>0</v>
      </c>
      <c r="Y39" s="435">
        <f>+ﾃ.ばいじん!$AA$28</f>
        <v>0</v>
      </c>
      <c r="Z39" s="436">
        <f>+ﾄ.混合廃棄物その他!$AA$28</f>
        <v>251.2</v>
      </c>
      <c r="AA39" s="437">
        <f t="shared" si="4"/>
        <v>4962.0999999999995</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0.8</v>
      </c>
      <c r="M40" s="435">
        <f>+ｷ.紙くず!$AA$29</f>
        <v>0</v>
      </c>
      <c r="N40" s="435">
        <f>+ｸ.木くず!$AA$29</f>
        <v>1.6</v>
      </c>
      <c r="O40" s="435">
        <f>+ｹ.繊維くず!$AA$29</f>
        <v>0.8</v>
      </c>
      <c r="P40" s="435">
        <f>+ｺ.動植物性残さ!$AA$29</f>
        <v>0</v>
      </c>
      <c r="Q40" s="435">
        <f>+ｻ.動物系固形不要物!$AA$29</f>
        <v>0</v>
      </c>
      <c r="R40" s="435">
        <f>+ｼ.ｺﾞﾑくず!$AA$29</f>
        <v>0</v>
      </c>
      <c r="S40" s="435">
        <f>+ｽ.金属くず!$AA$29</f>
        <v>0</v>
      </c>
      <c r="T40" s="435">
        <f>+ｾ.ｶﾞﾗｽ･ｺﾝｸﾘ･陶磁器くず!$AA$29</f>
        <v>21.2</v>
      </c>
      <c r="U40" s="435">
        <f>+ｿ.鉱さい!$AA$29</f>
        <v>0</v>
      </c>
      <c r="V40" s="435">
        <f>+ﾀ.がれき類!$AA$29</f>
        <v>0</v>
      </c>
      <c r="W40" s="435">
        <f>+ﾁ.動物のふん尿!$AA$29</f>
        <v>0</v>
      </c>
      <c r="X40" s="435">
        <f>+ﾂ.動物の死体!$AA$29</f>
        <v>0</v>
      </c>
      <c r="Y40" s="435">
        <f>+ﾃ.ばいじん!$AA$29</f>
        <v>0</v>
      </c>
      <c r="Z40" s="436">
        <f>+ﾄ.混合廃棄物その他!$AA$29</f>
        <v>21.3</v>
      </c>
      <c r="AA40" s="437">
        <f t="shared" si="4"/>
        <v>45.7</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3</v>
      </c>
      <c r="U42" s="438">
        <f>+ｿ.鉱さい!$R$33</f>
        <v>0</v>
      </c>
      <c r="V42" s="438">
        <f>+ﾀ.がれき類!$R$33</f>
        <v>92.8</v>
      </c>
      <c r="W42" s="438">
        <f>+ﾁ.動物のふん尿!$R$33</f>
        <v>0</v>
      </c>
      <c r="X42" s="438">
        <f>+ﾂ.動物の死体!$R$33</f>
        <v>0</v>
      </c>
      <c r="Y42" s="438">
        <f>+ﾃ.ばいじん!$R$33</f>
        <v>0</v>
      </c>
      <c r="Z42" s="439">
        <f>+ﾄ.混合廃棄物その他!$R$33</f>
        <v>0</v>
      </c>
      <c r="AA42" s="440">
        <f>SUM(G42:Z42)</f>
        <v>95.8</v>
      </c>
    </row>
    <row r="43" spans="2:27" ht="24" customHeight="1" x14ac:dyDescent="0.15">
      <c r="B43" s="182"/>
      <c r="C43" s="135" t="s">
        <v>237</v>
      </c>
      <c r="D43" s="787" t="s">
        <v>294</v>
      </c>
      <c r="E43" s="787"/>
      <c r="F43" s="788"/>
      <c r="G43" s="444">
        <f>+ｱ.燃え殻!$AL$27</f>
        <v>0</v>
      </c>
      <c r="H43" s="444">
        <f>+ｲ.汚泥!$AL$27</f>
        <v>0</v>
      </c>
      <c r="I43" s="444">
        <f>+ｳ.廃油!$AL$27</f>
        <v>0</v>
      </c>
      <c r="J43" s="444">
        <f>+ｴ.廃酸!$AL$27</f>
        <v>0</v>
      </c>
      <c r="K43" s="444">
        <f>+ｵ.廃ｱﾙｶﾘ!$AL$27</f>
        <v>0</v>
      </c>
      <c r="L43" s="444">
        <f>+ｶ.廃ﾌﾟﾗ類!$AL$27</f>
        <v>70.599999999999994</v>
      </c>
      <c r="M43" s="444">
        <f>+ｷ.紙くず!$AL$27</f>
        <v>83.2</v>
      </c>
      <c r="N43" s="444">
        <f>+ｸ.木くず!$AL$27</f>
        <v>1310.6999999999998</v>
      </c>
      <c r="O43" s="444">
        <f>+ｹ.繊維くず!$AL$27</f>
        <v>15.3</v>
      </c>
      <c r="P43" s="444">
        <f>+ｺ.動植物性残さ!$AL$27</f>
        <v>0</v>
      </c>
      <c r="Q43" s="444">
        <f>+ｻ.動物系固形不要物!$AL$27</f>
        <v>0</v>
      </c>
      <c r="R43" s="444">
        <f>+ｼ.ｺﾞﾑくず!$AL$27</f>
        <v>0</v>
      </c>
      <c r="S43" s="444">
        <f>+ｽ.金属くず!$AL$27</f>
        <v>49.2</v>
      </c>
      <c r="T43" s="444">
        <f>+ｾ.ｶﾞﾗｽ･ｺﾝｸﾘ･陶磁器くず!$AL$27</f>
        <v>563.5</v>
      </c>
      <c r="U43" s="444">
        <f>+ｿ.鉱さい!$AL$27</f>
        <v>0</v>
      </c>
      <c r="V43" s="444">
        <f>+ﾀ.がれき類!$AL$27</f>
        <v>2738.6000000000004</v>
      </c>
      <c r="W43" s="444">
        <f>+ﾁ.動物のふん尿!$AL$27</f>
        <v>0</v>
      </c>
      <c r="X43" s="444">
        <f>+ﾂ.動物の死体!$AL$27</f>
        <v>0</v>
      </c>
      <c r="Y43" s="444">
        <f>+ﾃ.ばいじん!$AL$27</f>
        <v>0</v>
      </c>
      <c r="Z43" s="445">
        <f>+ﾄ.混合廃棄物その他!$AL$27</f>
        <v>272.5</v>
      </c>
      <c r="AA43" s="446">
        <f t="shared" si="4"/>
        <v>5103.6000000000004</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15.1</v>
      </c>
      <c r="M44" s="447">
        <f>+ｷ.紙くず!$AL$30</f>
        <v>6</v>
      </c>
      <c r="N44" s="447">
        <f>+ｸ.木くず!$AL$30</f>
        <v>1168.3</v>
      </c>
      <c r="O44" s="447">
        <f>+ｹ.繊維くず!$AL$30</f>
        <v>11.1</v>
      </c>
      <c r="P44" s="447">
        <f>+ｺ.動植物性残さ!$AL$30</f>
        <v>0</v>
      </c>
      <c r="Q44" s="447">
        <f>+ｻ.動物系固形不要物!$AL$30</f>
        <v>0</v>
      </c>
      <c r="R44" s="447">
        <f>+ｼ.ｺﾞﾑくず!$AL$30</f>
        <v>0</v>
      </c>
      <c r="S44" s="447">
        <f>+ｽ.金属くず!$AL$30</f>
        <v>2.1</v>
      </c>
      <c r="T44" s="447">
        <f>+ｾ.ｶﾞﾗｽ･ｺﾝｸﾘ･陶磁器くず!$AL$30</f>
        <v>163</v>
      </c>
      <c r="U44" s="447">
        <f>+ｿ.鉱さい!$AL$30</f>
        <v>0</v>
      </c>
      <c r="V44" s="447">
        <f>+ﾀ.がれき類!$AL$30</f>
        <v>1654.7</v>
      </c>
      <c r="W44" s="447">
        <f>+ﾁ.動物のふん尿!$AL$30</f>
        <v>0</v>
      </c>
      <c r="X44" s="447">
        <f>+ﾂ.動物の死体!$AL$30</f>
        <v>0</v>
      </c>
      <c r="Y44" s="447">
        <f>+ﾃ.ばいじん!$AL$30</f>
        <v>0</v>
      </c>
      <c r="Z44" s="448">
        <f>+ﾄ.混合廃棄物その他!$AL$30</f>
        <v>148</v>
      </c>
      <c r="AA44" s="449">
        <f t="shared" si="4"/>
        <v>3168.2999999999997</v>
      </c>
    </row>
    <row r="45" spans="2:27" ht="24" customHeight="1" x14ac:dyDescent="0.15">
      <c r="B45" s="182"/>
      <c r="C45" s="189"/>
      <c r="D45" s="467" t="s">
        <v>190</v>
      </c>
      <c r="E45" s="778" t="s">
        <v>239</v>
      </c>
      <c r="F45" s="779"/>
      <c r="G45" s="450">
        <f>+ｱ.燃え殻!$AS$24</f>
        <v>0</v>
      </c>
      <c r="H45" s="450">
        <f>+ｲ.汚泥!$AS$24</f>
        <v>0</v>
      </c>
      <c r="I45" s="450">
        <f>+ｳ.廃油!$AS$24</f>
        <v>0</v>
      </c>
      <c r="J45" s="450">
        <f>+ｴ.廃酸!$AS$24</f>
        <v>0</v>
      </c>
      <c r="K45" s="450">
        <f>+ｵ.廃ｱﾙｶﾘ!$AS$24</f>
        <v>0</v>
      </c>
      <c r="L45" s="450">
        <f>+ｶ.廃ﾌﾟﾗ類!$AS$24</f>
        <v>69.8</v>
      </c>
      <c r="M45" s="450">
        <f>+ｷ.紙くず!$AS$24</f>
        <v>83.2</v>
      </c>
      <c r="N45" s="450">
        <f>+ｸ.木くず!$AS$24</f>
        <v>1309.0999999999999</v>
      </c>
      <c r="O45" s="450">
        <f>+ｹ.繊維くず!$AS$24</f>
        <v>14.5</v>
      </c>
      <c r="P45" s="450">
        <f>+ｺ.動植物性残さ!$AS$24</f>
        <v>0</v>
      </c>
      <c r="Q45" s="450">
        <f>+ｻ.動物系固形不要物!$AS$24</f>
        <v>0</v>
      </c>
      <c r="R45" s="450">
        <f>+ｼ.ｺﾞﾑくず!$AS$24</f>
        <v>0</v>
      </c>
      <c r="S45" s="450">
        <f>+ｽ.金属くず!$AS$24</f>
        <v>49.2</v>
      </c>
      <c r="T45" s="450">
        <f>+ｾ.ｶﾞﾗｽ･ｺﾝｸﾘ･陶磁器くず!$AS$24</f>
        <v>539.29999999999995</v>
      </c>
      <c r="U45" s="450">
        <f>+ｿ.鉱さい!$AS$24</f>
        <v>0</v>
      </c>
      <c r="V45" s="450">
        <f>+ﾀ.がれき類!$AS$24</f>
        <v>2645.8</v>
      </c>
      <c r="W45" s="450">
        <f>+ﾁ.動物のふん尿!$AS$24</f>
        <v>0</v>
      </c>
      <c r="X45" s="450">
        <f>+ﾂ.動物の死体!$AS$24</f>
        <v>0</v>
      </c>
      <c r="Y45" s="450">
        <f>+ﾃ.ばいじん!$AS$24</f>
        <v>0</v>
      </c>
      <c r="Z45" s="451">
        <f>+ﾄ.混合廃棄物その他!$AS$24</f>
        <v>251.2</v>
      </c>
      <c r="AA45" s="452">
        <f t="shared" si="4"/>
        <v>4962.0999999999995</v>
      </c>
    </row>
    <row r="46" spans="2:27" ht="24" customHeight="1" x14ac:dyDescent="0.15">
      <c r="B46" s="182"/>
      <c r="C46" s="189"/>
      <c r="D46" s="463" t="s">
        <v>192</v>
      </c>
      <c r="E46" s="762" t="s">
        <v>433</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434</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0</v>
      </c>
      <c r="I55" s="506">
        <f t="shared" si="10"/>
        <v>0</v>
      </c>
      <c r="J55" s="506">
        <f t="shared" si="10"/>
        <v>0</v>
      </c>
      <c r="K55" s="506">
        <f t="shared" si="10"/>
        <v>0</v>
      </c>
      <c r="L55" s="506">
        <f t="shared" si="10"/>
        <v>135</v>
      </c>
      <c r="M55" s="506">
        <f t="shared" si="10"/>
        <v>172.5</v>
      </c>
      <c r="N55" s="506">
        <f t="shared" si="10"/>
        <v>2720.2999999999997</v>
      </c>
      <c r="O55" s="506">
        <f t="shared" si="10"/>
        <v>29.700000000000003</v>
      </c>
      <c r="P55" s="506">
        <f t="shared" si="10"/>
        <v>0</v>
      </c>
      <c r="Q55" s="506">
        <f t="shared" si="10"/>
        <v>0</v>
      </c>
      <c r="R55" s="506">
        <f t="shared" si="10"/>
        <v>0</v>
      </c>
      <c r="S55" s="506">
        <f t="shared" si="10"/>
        <v>125.60000000000001</v>
      </c>
      <c r="T55" s="506">
        <f t="shared" si="10"/>
        <v>1063</v>
      </c>
      <c r="U55" s="506">
        <f t="shared" si="10"/>
        <v>0</v>
      </c>
      <c r="V55" s="506">
        <f t="shared" si="10"/>
        <v>6013.8</v>
      </c>
      <c r="W55" s="506">
        <f t="shared" si="10"/>
        <v>0</v>
      </c>
      <c r="X55" s="506">
        <f t="shared" si="10"/>
        <v>0</v>
      </c>
      <c r="Y55" s="506">
        <f t="shared" si="10"/>
        <v>0</v>
      </c>
      <c r="Z55" s="506">
        <f t="shared" si="10"/>
        <v>536.9</v>
      </c>
      <c r="AA55" s="507">
        <f>+AA9+AA19+AA20</f>
        <v>10796.8</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年    月    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神奈川県横浜市戸塚区川上町90-6
　　　　　　　　　　　　　東戸塚ウエストビル</v>
      </c>
      <c r="K16" s="853"/>
      <c r="L16" s="854"/>
      <c r="M16" s="854"/>
      <c r="N16" s="854"/>
      <c r="O16" s="855"/>
    </row>
    <row r="17" spans="1:48" ht="26.25" customHeight="1" x14ac:dyDescent="0.15">
      <c r="C17" s="249"/>
      <c r="D17" s="250"/>
      <c r="E17" s="250"/>
      <c r="F17" s="250"/>
      <c r="G17" s="250"/>
      <c r="H17" s="254" t="s">
        <v>7</v>
      </c>
      <c r="I17" s="254"/>
      <c r="J17" s="853" t="str">
        <f>+表紙!J40</f>
        <v>ミサワホーム株式会社　神奈川支社
　　　　　　　　　　　神奈川支社長　篠原 直樹</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03-5344-6820</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448</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ミサワホーム株式会社　神奈川支社</v>
      </c>
      <c r="G24" s="831"/>
      <c r="H24" s="832"/>
      <c r="I24" s="832"/>
      <c r="J24" s="832"/>
      <c r="K24" s="832"/>
      <c r="L24" s="832"/>
      <c r="M24" s="835" t="s">
        <v>450</v>
      </c>
      <c r="N24" s="836"/>
      <c r="O24" s="837"/>
    </row>
    <row r="25" spans="1:48" ht="18" customHeight="1" x14ac:dyDescent="0.15">
      <c r="C25" s="827"/>
      <c r="D25" s="828"/>
      <c r="E25" s="829"/>
      <c r="F25" s="833"/>
      <c r="G25" s="834"/>
      <c r="H25" s="834"/>
      <c r="I25" s="834"/>
      <c r="J25" s="834"/>
      <c r="K25" s="834"/>
      <c r="L25" s="834"/>
      <c r="M25" s="838">
        <f>表紙!M48</f>
        <v>2202</v>
      </c>
      <c r="N25" s="839"/>
      <c r="O25" s="840"/>
    </row>
    <row r="26" spans="1:48" ht="18" customHeight="1" x14ac:dyDescent="0.15">
      <c r="C26" s="819" t="s">
        <v>11</v>
      </c>
      <c r="D26" s="820"/>
      <c r="E26" s="821"/>
      <c r="F26" s="813" t="str">
        <f>+表紙!F49</f>
        <v>神奈川県横浜市戸塚区川上町90-6　東戸塚ウエストビル</v>
      </c>
      <c r="G26" s="814"/>
      <c r="H26" s="814"/>
      <c r="I26" s="814"/>
      <c r="J26" s="814"/>
      <c r="K26" s="814"/>
      <c r="L26" s="139" t="s">
        <v>172</v>
      </c>
      <c r="M26" s="259"/>
      <c r="N26" s="817" t="str">
        <f>IF(+表紙!N49="","",+表紙!N49)</f>
        <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総合工事業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9545</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304</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5693.2</v>
      </c>
      <c r="I40" s="293" t="s">
        <v>4</v>
      </c>
      <c r="J40" s="594" t="s">
        <v>324</v>
      </c>
      <c r="K40" s="595"/>
      <c r="L40" s="596"/>
      <c r="M40" s="797">
        <f>+表紙!M63</f>
        <v>5693.2</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f>+表紙!M64</f>
        <v>3712.3999999999996</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5530.7000000000007</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441</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443</v>
      </c>
      <c r="E54" s="577"/>
      <c r="F54" s="577"/>
      <c r="G54" s="577"/>
      <c r="H54" s="577"/>
      <c r="I54" s="577"/>
      <c r="J54" s="577"/>
      <c r="K54" s="577"/>
      <c r="L54" s="577"/>
      <c r="M54" s="577"/>
      <c r="N54" s="577"/>
      <c r="O54" s="578"/>
    </row>
    <row r="55" spans="1:48" ht="28.15" customHeight="1" x14ac:dyDescent="0.15">
      <c r="A55" s="44"/>
      <c r="B55" s="44"/>
      <c r="C55" s="198">
        <v>4</v>
      </c>
      <c r="D55" s="577" t="s">
        <v>449</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70.599999999999994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64.400000000000006</v>
      </c>
      <c r="E24" s="655"/>
      <c r="F24" s="655"/>
      <c r="G24" s="212" t="s">
        <v>198</v>
      </c>
      <c r="H24" s="644">
        <f>+F12</f>
        <v>70.599999999999994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69.8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70.599999999999994</v>
      </c>
      <c r="Q27" s="704"/>
      <c r="R27" s="704"/>
      <c r="S27" s="704"/>
      <c r="T27" s="54" t="s">
        <v>38</v>
      </c>
      <c r="U27" s="74"/>
      <c r="V27" s="74"/>
      <c r="Y27" s="72" t="s">
        <v>39</v>
      </c>
      <c r="Z27" s="75"/>
      <c r="AH27" s="63"/>
      <c r="AI27" s="63"/>
      <c r="AJ27" s="63"/>
      <c r="AK27" s="63"/>
      <c r="AL27" s="674">
        <f>+AH18+P27</f>
        <v>70.599999999999994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69.8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64.400000000000006</v>
      </c>
      <c r="E29" s="655"/>
      <c r="F29" s="655"/>
      <c r="G29" s="212" t="s">
        <v>198</v>
      </c>
      <c r="H29" s="644">
        <f>+AL27</f>
        <v>70.599999999999994</v>
      </c>
      <c r="I29" s="645"/>
      <c r="J29" s="212" t="s">
        <v>198</v>
      </c>
      <c r="M29" s="653"/>
      <c r="P29" s="66"/>
      <c r="Q29" s="158"/>
      <c r="R29" s="61" t="s">
        <v>183</v>
      </c>
      <c r="S29" s="699" t="s">
        <v>33</v>
      </c>
      <c r="T29" s="702"/>
      <c r="U29" s="702"/>
      <c r="V29" s="703"/>
      <c r="W29" s="58"/>
      <c r="X29" s="76"/>
      <c r="Y29" s="659" t="s">
        <v>258</v>
      </c>
      <c r="Z29" s="660"/>
      <c r="AA29" s="700">
        <v>0.8</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11.9</v>
      </c>
      <c r="E30" s="655"/>
      <c r="F30" s="655"/>
      <c r="G30" s="212" t="s">
        <v>198</v>
      </c>
      <c r="H30" s="644">
        <f>+AL30</f>
        <v>15.1</v>
      </c>
      <c r="I30" s="645"/>
      <c r="J30" s="212" t="s">
        <v>198</v>
      </c>
      <c r="M30" s="653"/>
      <c r="P30" s="66"/>
      <c r="R30" s="658">
        <f>+ROUND(AA28,1)+ROUND(AA29,1)+ROUND(AA30,1)</f>
        <v>70.599999999999994</v>
      </c>
      <c r="S30" s="704"/>
      <c r="T30" s="704"/>
      <c r="U30" s="704"/>
      <c r="V30" s="54" t="s">
        <v>16</v>
      </c>
      <c r="Y30" s="659" t="s">
        <v>186</v>
      </c>
      <c r="Z30" s="660"/>
      <c r="AA30" s="700"/>
      <c r="AB30" s="701"/>
      <c r="AC30" s="701"/>
      <c r="AD30" s="701"/>
      <c r="AE30" s="701"/>
      <c r="AF30" s="54" t="s">
        <v>13</v>
      </c>
      <c r="AL30" s="677">
        <v>15.1</v>
      </c>
      <c r="AM30" s="678"/>
      <c r="AN30" s="678"/>
      <c r="AO30" s="678"/>
      <c r="AP30" s="62" t="s">
        <v>13</v>
      </c>
      <c r="AS30" s="696"/>
      <c r="AT30" s="693"/>
      <c r="AU30" s="693"/>
      <c r="AV30" s="694"/>
      <c r="AW30" s="503"/>
    </row>
    <row r="31" spans="2:49" ht="27" customHeight="1" thickTop="1" thickBot="1" x14ac:dyDescent="0.2">
      <c r="B31" s="631" t="s">
        <v>226</v>
      </c>
      <c r="C31" s="632"/>
      <c r="D31" s="655">
        <v>63.8</v>
      </c>
      <c r="E31" s="655"/>
      <c r="F31" s="655"/>
      <c r="G31" s="212" t="s">
        <v>198</v>
      </c>
      <c r="H31" s="644">
        <f>+AS24</f>
        <v>69.8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83.2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89.3</v>
      </c>
      <c r="E24" s="655"/>
      <c r="F24" s="655"/>
      <c r="G24" s="212" t="s">
        <v>198</v>
      </c>
      <c r="H24" s="644">
        <f>+F12</f>
        <v>83.2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83.2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83.2</v>
      </c>
      <c r="Q27" s="704"/>
      <c r="R27" s="704"/>
      <c r="S27" s="704"/>
      <c r="T27" s="54" t="s">
        <v>38</v>
      </c>
      <c r="U27" s="74"/>
      <c r="V27" s="74"/>
      <c r="Y27" s="72" t="s">
        <v>39</v>
      </c>
      <c r="Z27" s="75"/>
      <c r="AH27" s="63"/>
      <c r="AI27" s="63"/>
      <c r="AJ27" s="63"/>
      <c r="AK27" s="63"/>
      <c r="AL27" s="674">
        <f>+AH18+P27</f>
        <v>83.2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83.2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89.3</v>
      </c>
      <c r="E29" s="655"/>
      <c r="F29" s="655"/>
      <c r="G29" s="212" t="s">
        <v>198</v>
      </c>
      <c r="H29" s="644">
        <f>+AL27</f>
        <v>83.2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8.4</v>
      </c>
      <c r="E30" s="655"/>
      <c r="F30" s="655"/>
      <c r="G30" s="212" t="s">
        <v>198</v>
      </c>
      <c r="H30" s="644">
        <f>+AL30</f>
        <v>6</v>
      </c>
      <c r="I30" s="645"/>
      <c r="J30" s="212" t="s">
        <v>198</v>
      </c>
      <c r="M30" s="653"/>
      <c r="P30" s="66"/>
      <c r="R30" s="658">
        <f>+ROUND(AA28,1)+ROUND(AA29,1)+ROUND(AA30,1)</f>
        <v>83.2</v>
      </c>
      <c r="S30" s="704"/>
      <c r="T30" s="704"/>
      <c r="U30" s="704"/>
      <c r="V30" s="54" t="s">
        <v>16</v>
      </c>
      <c r="Y30" s="659" t="s">
        <v>186</v>
      </c>
      <c r="Z30" s="660"/>
      <c r="AA30" s="700"/>
      <c r="AB30" s="701"/>
      <c r="AC30" s="701"/>
      <c r="AD30" s="701"/>
      <c r="AE30" s="701"/>
      <c r="AF30" s="54" t="s">
        <v>13</v>
      </c>
      <c r="AL30" s="677">
        <v>6</v>
      </c>
      <c r="AM30" s="678"/>
      <c r="AN30" s="678"/>
      <c r="AO30" s="678"/>
      <c r="AP30" s="62" t="s">
        <v>13</v>
      </c>
      <c r="AS30" s="696"/>
      <c r="AT30" s="693"/>
      <c r="AU30" s="693"/>
      <c r="AV30" s="694"/>
      <c r="AW30" s="503"/>
    </row>
    <row r="31" spans="2:49" ht="27" customHeight="1" thickTop="1" thickBot="1" x14ac:dyDescent="0.2">
      <c r="B31" s="631" t="s">
        <v>226</v>
      </c>
      <c r="C31" s="632"/>
      <c r="D31" s="655">
        <v>89.3</v>
      </c>
      <c r="E31" s="655"/>
      <c r="F31" s="655"/>
      <c r="G31" s="212" t="s">
        <v>198</v>
      </c>
      <c r="H31" s="644">
        <f>+AS24</f>
        <v>83.2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ミサワホーム株式会社　神奈川支社</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444</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1310.6999999999998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428</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451</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445</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446</v>
      </c>
      <c r="E23" s="673"/>
      <c r="F23" s="673"/>
      <c r="G23" s="630"/>
      <c r="H23" s="629" t="s">
        <v>447</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1409.6</v>
      </c>
      <c r="E24" s="655"/>
      <c r="F24" s="655"/>
      <c r="G24" s="212" t="s">
        <v>198</v>
      </c>
      <c r="H24" s="644">
        <f>+F12</f>
        <v>1310.6999999999998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1309.0999999999999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431</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1310.6999999999998</v>
      </c>
      <c r="Q27" s="704"/>
      <c r="R27" s="704"/>
      <c r="S27" s="704"/>
      <c r="T27" s="54" t="s">
        <v>38</v>
      </c>
      <c r="U27" s="74"/>
      <c r="V27" s="74"/>
      <c r="Y27" s="72" t="s">
        <v>39</v>
      </c>
      <c r="Z27" s="75"/>
      <c r="AH27" s="63"/>
      <c r="AI27" s="63"/>
      <c r="AJ27" s="63"/>
      <c r="AK27" s="63"/>
      <c r="AL27" s="674">
        <f>+AH18+P27</f>
        <v>1310.6999999999998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1309.0999999999999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1409.6</v>
      </c>
      <c r="E29" s="655"/>
      <c r="F29" s="655"/>
      <c r="G29" s="212" t="s">
        <v>198</v>
      </c>
      <c r="H29" s="644">
        <f>+AL27</f>
        <v>1310.6999999999998</v>
      </c>
      <c r="I29" s="645"/>
      <c r="J29" s="212" t="s">
        <v>198</v>
      </c>
      <c r="M29" s="653"/>
      <c r="P29" s="66"/>
      <c r="Q29" s="158"/>
      <c r="R29" s="61" t="s">
        <v>183</v>
      </c>
      <c r="S29" s="699" t="s">
        <v>33</v>
      </c>
      <c r="T29" s="702"/>
      <c r="U29" s="702"/>
      <c r="V29" s="703"/>
      <c r="W29" s="58"/>
      <c r="X29" s="76"/>
      <c r="Y29" s="659" t="s">
        <v>258</v>
      </c>
      <c r="Z29" s="660"/>
      <c r="AA29" s="700">
        <v>1.6</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432</v>
      </c>
      <c r="AU29" s="691"/>
      <c r="AV29" s="692"/>
      <c r="AW29" s="503"/>
    </row>
    <row r="30" spans="2:49" ht="27" customHeight="1" thickBot="1" x14ac:dyDescent="0.2">
      <c r="B30" s="631" t="s">
        <v>225</v>
      </c>
      <c r="C30" s="632"/>
      <c r="D30" s="655">
        <v>1403.8</v>
      </c>
      <c r="E30" s="655"/>
      <c r="F30" s="655"/>
      <c r="G30" s="212" t="s">
        <v>198</v>
      </c>
      <c r="H30" s="644">
        <f>+AL30</f>
        <v>1168.3</v>
      </c>
      <c r="I30" s="645"/>
      <c r="J30" s="212" t="s">
        <v>198</v>
      </c>
      <c r="M30" s="653"/>
      <c r="P30" s="66"/>
      <c r="R30" s="658">
        <f>+ROUND(AA28,1)+ROUND(AA29,1)+ROUND(AA30,1)</f>
        <v>1310.6999999999998</v>
      </c>
      <c r="S30" s="704"/>
      <c r="T30" s="704"/>
      <c r="U30" s="704"/>
      <c r="V30" s="54" t="s">
        <v>16</v>
      </c>
      <c r="Y30" s="659" t="s">
        <v>186</v>
      </c>
      <c r="Z30" s="660"/>
      <c r="AA30" s="700"/>
      <c r="AB30" s="701"/>
      <c r="AC30" s="701"/>
      <c r="AD30" s="701"/>
      <c r="AE30" s="701"/>
      <c r="AF30" s="54" t="s">
        <v>13</v>
      </c>
      <c r="AL30" s="677">
        <v>1168.3</v>
      </c>
      <c r="AM30" s="678"/>
      <c r="AN30" s="678"/>
      <c r="AO30" s="678"/>
      <c r="AP30" s="62" t="s">
        <v>13</v>
      </c>
      <c r="AS30" s="696"/>
      <c r="AT30" s="693"/>
      <c r="AU30" s="693"/>
      <c r="AV30" s="694"/>
      <c r="AW30" s="503"/>
    </row>
    <row r="31" spans="2:49" ht="27" customHeight="1" thickTop="1" thickBot="1" x14ac:dyDescent="0.2">
      <c r="B31" s="631" t="s">
        <v>226</v>
      </c>
      <c r="C31" s="632"/>
      <c r="D31" s="655">
        <v>1403.8</v>
      </c>
      <c r="E31" s="655"/>
      <c r="F31" s="655"/>
      <c r="G31" s="212" t="s">
        <v>198</v>
      </c>
      <c r="H31" s="644">
        <f>+AS24</f>
        <v>1309.0999999999999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429</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430</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2024-06-27T03:13:39Z</dcterms:created>
  <dcterms:modified xsi:type="dcterms:W3CDTF">2024-09-05T04:58:54Z</dcterms:modified>
</cp:coreProperties>
</file>