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2" i="94"/>
  <c r="H31" i="94" s="1"/>
  <c r="H26" i="94" s="1"/>
  <c r="AA44" i="94"/>
  <c r="K226" i="95" s="1"/>
  <c r="K202" i="98" s="1"/>
  <c r="H38" i="94"/>
  <c r="H37" i="94" s="1"/>
  <c r="O38" i="94"/>
  <c r="O37" i="94" s="1"/>
  <c r="O19" i="94" s="1"/>
  <c r="AK27" i="82"/>
  <c r="X32" i="94"/>
  <c r="X31" i="94" s="1"/>
  <c r="X26" i="94" s="1"/>
  <c r="X27" i="94" s="1"/>
  <c r="X18" i="82"/>
  <c r="O16" i="83"/>
  <c r="Y50" i="94" s="1"/>
  <c r="X21" i="83"/>
  <c r="AK27" i="83"/>
  <c r="O16" i="94"/>
  <c r="O9" i="94"/>
  <c r="O14" i="94"/>
  <c r="O12" i="94"/>
  <c r="H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<sst xmlns="http://schemas.openxmlformats.org/spreadsheetml/2006/main" count="3175" uniqueCount="461">
  <si>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</si>
  <si>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</si>
  <si>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</si>
  <si>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</si>
  <si>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</si>
  <si>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</si>
  <si>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</si>
  <si>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</si>
  <si>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</si>
  <si>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</si>
  <si>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</si>
  <si>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</si>
  <si>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</si>
  <si>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</si>
  <si>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</si>
  <si>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</si>
  <si>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</si>
  <si>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</si>
  <si>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</si>
  <si>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</si>
  <si>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</si>
  <si>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</si>
  <si>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</si>
  <si>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</si>
  <si>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</si>
  <si>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</si>
  <si>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</si>
  <si>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</si>
  <si>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</si>
  <si>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</si>
  <si>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</si>
  <si>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</si>
  <si>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</si>
  <si>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</si>
  <si>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</si>
  <si>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</si>
  <si>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</si>
  <si>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</si>
  <si>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</si>
  <si>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</si>
  <si>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</si>
  <si>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</si>
  <si>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</si>
  <si>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</si>
  <si>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</si>
  <si>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</si>
  <si>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</si>
  <si>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</si>
  <si>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</si>
  <si>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</si>
  <si>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</si>
  <si>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</si>
  <si>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</si>
  <si>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</si>
  <si>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</si>
  <si>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</si>
  <si>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</si>
  <si>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</si>
  <si>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</si>
  <si>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</si>
  <si>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</si>
  <si>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</si>
  <si>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</si>
  <si>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</si>
  <si>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</si>
  <si>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</si>
  <si>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</si>
  <si>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</si>
  <si>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</si>
  <si>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</si>
  <si>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</si>
  <si>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</si>
  <si>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</si>
  <si>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</si>
  <si>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</si>
  <si>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</si>
  <si>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</si>
  <si>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</si>
  <si>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</si>
  <si>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</si>
  <si>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</si>
  <si>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</si>
  <si>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</si>
  <si>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</si>
  <si>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</si>
  <si>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</si>
  <si>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</si>
  <si>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</si>
  <si>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</si>
  <si>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</si>
  <si>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</si>
  <si>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</si>
  <si>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</si>
  <si>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</si>
  <si>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</si>
  <si>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</si>
  <si>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</si>
  <si>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</si>
  <si>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</si>
  <si>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</si>
  <si>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</si>
  <si>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</si>
  <si>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</si>
  <si>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</si>
  <si>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</si>
  <si>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</si>
  <si>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</si>
  <si>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</si>
  <si>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</si>
  <si>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</si>
  <si>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</si>
  <si>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</si>
  <si>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</si>
  <si>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</si>
  <si>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</si>
  <si>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</si>
  <si>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</si>
  <si>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</si>
  <si>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</si>
  <si>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</si>
  <si>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</si>
  <si>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</si>
  <si>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</si>
  <si>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</si>
  <si>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</si>
  <si>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</si>
  <si>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</si>
  <si>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</si>
  <si>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</si>
  <si>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</si>
  <si>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</si>
  <si>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</si>
  <si>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</si>
  <si>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</si>
  <si>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</si>
  <si>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</si>
  <si>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</si>
  <si>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</si>
  <si>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</si>
  <si>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</si>
  <si>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</si>
  <si>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</si>
  <si>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</si>
  <si>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</si>
  <si>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</si>
  <si>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</si>
  <si>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</si>
  <si>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</si>
  <si>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</si>
  <si>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</si>
  <si>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</si>
  <si>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</si>
  <si>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</si>
  <si>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</si>
  <si>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</si>
  <si>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</si>
  <si>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</si>
  <si>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</si>
  <si>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</si>
  <si>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</si>
  <si>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</si>
  <si>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</si>
  <si>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</si>
  <si>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</si>
  <si>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</si>
  <si>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</si>
  <si>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</si>
  <si>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</si>
  <si>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</si>
  <si>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</si>
  <si>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</si>
  <si>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</si>
  <si>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</si>
  <si>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</si>
  <si>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</si>
  <si>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</si>
  <si>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</si>
  <si>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</si>
  <si>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</si>
  <si>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</si>
  <si>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</si>
  <si>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</si>
  <si>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</si>
  <si>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</si>
  <si>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</si>
  <si>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</si>
  <si>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</si>
  <si>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</si>
  <si>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</si>
  <si>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</si>
  <si>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</si>
  <si>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</si>
  <si>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</si>
  <si>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</si>
  <si>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</si>
  <si>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</si>
  <si>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</si>
  <si>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</si>
  <si>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</si>
  <si>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</si>
  <si>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</si>
  <si>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</si>
  <si>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</si>
  <si>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</si>
  <si>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</si>
  <si>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</si>
  <si>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</si>
  <si>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</si>
  <si>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</si>
  <si>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</si>
  <si>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</si>
  <si>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</si>
  <si>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</si>
  <si>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</si>
  <si>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</si>
  <si>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</si>
  <si>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</si>
  <si>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</si>
  <si>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</si>
  <si>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</si>
  <si>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</si>
  <si>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</si>
  <si>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</si>
  <si>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</si>
  <si>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</si>
  <si>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</si>
  <si>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</si>
  <si>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</si>
  <si>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</si>
  <si>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</si>
  <si>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</si>
  <si>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</si>
  <si>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</si>
  <si>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</si>
  <si>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</si>
  <si>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</si>
  <si>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</si>
  <si>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</si>
  <si>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</si>
  <si>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</si>
  <si>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</si>
  <si>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</si>
  <si>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</si>
  <si>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</si>
  <si>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</si>
  <si>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</si>
  <si>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</si>
  <si>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</si>
  <si>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</si>
  <si>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</si>
  <si>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</si>
  <si>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</si>
  <si>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</si>
  <si>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</si>
  <si>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</si>
  <si>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</si>
  <si>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</si>
  <si>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</si>
  <si>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</si>
  <si>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</si>
  <si>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</si>
  <si>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</si>
  <si>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</si>
  <si>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</si>
  <si>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</si>
  <si>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</si>
  <si>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</si>
  <si>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</si>
  <si>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</si>
  <si>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</si>
  <si>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</si>
  <si>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</si>
  <si>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</si>
  <si>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</si>
  <si>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</si>
  <si>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</si>
  <si>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</si>
  <si>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</si>
  <si>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</si>
  <si>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</si>
  <si>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</si>
  <si>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</si>
  <si>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</si>
  <si>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</si>
  <si>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</si>
  <si>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</si>
  <si>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</si>
  <si>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</si>
  <si>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</si>
  <si>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</si>
  <si>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</si>
  <si>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</si>
  <si>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</si>
  <si>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</si>
  <si>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</si>
  <si>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</si>
  <si>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</si>
  <si>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</si>
  <si>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</si>
  <si>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</si>
  <si>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</si>
  <si>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</si>
  <si>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</si>
  <si>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</si>
  <si>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</si>
  <si>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</si>
  <si>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</si>
  <si>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</si>
  <si>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</si>
  <si>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</si>
  <si>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</si>
  <si>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</si>
  <si>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</si>
  <si>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</si>
  <si>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</si>
  <si>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</si>
  <si>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</si>
  <si>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</si>
  <si>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</si>
  <si>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</si>
  <si>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</si>
  <si>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</si>
  <si>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</si>
  <si>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</si>
  <si>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</si>
  <si>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</si>
  <si>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</si>
  <si>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</si>
  <si>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</si>
  <si>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</si>
  <si>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</si>
  <si>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</si>
  <si>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</si>
  <si>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</si>
  <si>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</si>
  <si>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</si>
  <si>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</si>
  <si>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</si>
  <si>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</si>
  <si>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</si>
  <si>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</si>
  <si>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</si>
  <si>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</si>
  <si>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</si>
  <si>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</si>
  <si>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</si>
  <si>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</si>
  <si>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</si>
  <si>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</si>
  <si>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</si>
  <si>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</si>
  <si>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</si>
  <si>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</si>
  <si>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</si>
  <si>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</si>
  <si>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</si>
  <si>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</si>
  <si>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</si>
  <si>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</si>
  <si>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</si>
  <si>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</si>
  <si>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</si>
  <si>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</si>
  <si>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</si>
  <si>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</si>
  <si>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</si>
  <si>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</si>
  <si>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</si>
  <si>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</si>
  <si>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</si>
  <si>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</si>
  <si>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</si>
  <si>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</si>
  <si>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</si>
  <si>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</si>
  <si>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</si>
  <si>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</si>
  <si>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</si>
  <si>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</si>
  <si>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</si>
  <si>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</si>
  <si>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</si>
  <si>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</si>
  <si>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</si>
  <si>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</si>
  <si>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</si>
  <si>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</si>
  <si>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</si>
  <si>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</si>
  <si>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</si>
  <si>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</si>
  <si>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</si>
  <si>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</si>
  <si>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</si>
  <si>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</si>
  <si>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</si>
  <si>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</si>
  <si>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</si>
  <si>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</si>
  <si>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</si>
  <si>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</si>
  <si>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</si>
  <si>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</si>
  <si>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</si>
  <si>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</si>
  <si>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</si>
  <si>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</si>
  <si>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</si>
  <si>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</si>
  <si>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</si>
  <si>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</si>
  <si>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</si>
  <si>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</si>
  <si>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</si>
  <si>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</si>
  <si>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</si>
  <si>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</si>
  <si>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</si>
  <si>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</si>
  <si>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</si>
  <si>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</si>
  <si>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</si>
  <si>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</si>
  <si>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</si>
  <si>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</si>
  <si>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</si>
  <si>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</si>
  <si>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</si>
  <si>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</si>
  <si>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</si>
  <si>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</si>
  <si>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</si>
  <si>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</si>
  <si>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</si>
  <si>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</si>
  <si>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</si>
  <si>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</si>
  <si>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</si>
  <si>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</si>
  <si>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</si>
  <si>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</si>
  <si>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</si>
  <si>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</si>
  <si>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</si>
  <si>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</si>
  <si>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東京都渋谷区渋谷３－２９－２０</t>
    <phoneticPr fontId="3"/>
  </si>
  <si>
    <t>エクシオグループ株式会社
代表取締役社長　舩橋 哲也</t>
    <phoneticPr fontId="3"/>
  </si>
  <si>
    <t>令和   6年   6月  27日</t>
    <phoneticPr fontId="3"/>
  </si>
  <si>
    <t>０３－５７７８－１０６５</t>
    <phoneticPr fontId="3"/>
  </si>
  <si>
    <t>エクシオグループ株式会社
横浜市内各現場</t>
    <phoneticPr fontId="3"/>
  </si>
  <si>
    <t>本社：東京都渋谷区渋谷３丁目２９番２０号
事業場：横浜市内各所</t>
    <phoneticPr fontId="3"/>
  </si>
  <si>
    <t>設備工事業</t>
    <phoneticPr fontId="3"/>
  </si>
  <si>
    <t>本社安全品質管理部　　　　　　　　　　　　　　作業者←※
　　↓　　　　　　　　　　　　　　　　　　　　　　　　　↓
施工本部長（安全品質管理部門）　　　　　　　産業廃棄物
　　↓　　　　　　　　　　　　　　　　　　　　　　　　　↑
工事責任者（工事長）･･････････････････→産業廃棄物処理業者
　　↓
　　↓　契約
　　↓
協力会社→※</t>
    <rPh sb="71" eb="73">
      <t>ブモン</t>
    </rPh>
    <rPh sb="81" eb="86">
      <t>サンギョウハイキブツ</t>
    </rPh>
    <rPh sb="164" eb="166">
      <t>ケイヤク</t>
    </rPh>
    <rPh sb="171" eb="175">
      <t>キョウリョクガイシャ</t>
    </rPh>
    <phoneticPr fontId="3"/>
  </si>
  <si>
    <t>①産業廃棄物の適正処理を確保する為、関係する法令、その他の規則を遵守するとともに行政の環境施策に協力する。
②発生した産業廃棄物は、処理業者に委託する場合には、収集運搬から処分に至るまで確認し的確に管理する。
③再生利用ルートを確保する。
④処理内容を確認し、処理業者と適正な委託契約を締結する。
⑤マニフェスト伝票の管理を徹底する。</t>
    <phoneticPr fontId="3"/>
  </si>
  <si>
    <t>今後も上記の取組みを継続する。</t>
    <phoneticPr fontId="3"/>
  </si>
  <si>
    <t>工程毎に発生したものをそれぞれ保管する。</t>
    <phoneticPr fontId="3"/>
  </si>
  <si>
    <t>優良認定処理業者や神奈川県の優良業者認定制度の認定業者への委託の推奨</t>
    <rPh sb="9" eb="13">
      <t>カナガワケン</t>
    </rPh>
    <phoneticPr fontId="3"/>
  </si>
  <si>
    <t>優良認定処理業者や神奈川県の優良業者認定制度の認定業者への委託の推奨</t>
    <phoneticPr fontId="3"/>
  </si>
  <si>
    <t>汚泥→脱水→再資源化、　　廃プラ→破砕→再資源化、　　紙くず→破砕→再資源化
木くず→破砕→再資源化、　金属くず→破砕→再資源化、　
ｶﾞﾗｽ･ｺﾝｸﾘｰﾄ･陶磁器くず→破砕→再資源化、
がれき類→破砕→再資源化、　混合廃棄物→破砕→再資源化、</t>
    <phoneticPr fontId="3"/>
  </si>
  <si>
    <t>連結　17,056人　／　単独　3,766人</t>
    <phoneticPr fontId="3"/>
  </si>
  <si>
    <t>・連結　614,000 　
・単独　276,500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</si>
</sst>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7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7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8" zoomScale="115" zoomScaleNormal="115" zoomScaleSheetLayoutView="115" workbookViewId="0">
      <selection activeCell="P50" sqref="P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447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448</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449</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2209</v>
      </c>
      <c r="Q49" s="598"/>
      <c r="R49" s="598"/>
      <c r="S49" s="598"/>
      <c r="T49" s="598"/>
      <c r="U49" s="599"/>
    </row>
    <row r="50" spans="3:23" ht="26.25" customHeight="1" x14ac:dyDescent="0.15">
      <c r="C50" s="570" t="s">
        <v>11</v>
      </c>
      <c r="D50" s="571"/>
      <c r="E50" s="572"/>
      <c r="F50" s="581" t="s">
        <v>450</v>
      </c>
      <c r="G50" s="582"/>
      <c r="H50" s="582"/>
      <c r="I50" s="582"/>
      <c r="J50" s="582"/>
      <c r="K50" s="582"/>
      <c r="L50" s="582"/>
      <c r="M50" s="582"/>
      <c r="N50" s="341" t="s">
        <v>172</v>
      </c>
      <c r="O50" s="449"/>
      <c r="P50" s="450"/>
      <c r="Q50" s="585" t="s">
        <v>448</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t="s">
        <v>460</v>
      </c>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459</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458</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452</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1383.7</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453</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1420.3</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454</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455</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454</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1383.7</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730.09999999999991</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1383.7</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456</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1420.3</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791.7</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1420.3</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457</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エクシオグループ株式会社
横浜市内各現場</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AX27" sqref="AX2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30.4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31</v>
      </c>
      <c r="P27" s="700"/>
      <c r="Q27" s="700"/>
      <c r="R27" s="700"/>
      <c r="S27" s="49" t="s">
        <v>38</v>
      </c>
      <c r="T27" s="70"/>
      <c r="U27" s="70"/>
      <c r="X27" s="68" t="s">
        <v>39</v>
      </c>
      <c r="Y27" s="71"/>
      <c r="AG27" s="58"/>
      <c r="AH27" s="58"/>
      <c r="AI27" s="58"/>
      <c r="AJ27" s="58"/>
      <c r="AK27" s="742">
        <f>+AG18+O27</f>
        <v>31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30.4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31</v>
      </c>
      <c r="R30" s="700"/>
      <c r="S30" s="700"/>
      <c r="T30" s="700"/>
      <c r="U30" s="49" t="s">
        <v>16</v>
      </c>
      <c r="X30" s="697" t="s">
        <v>186</v>
      </c>
      <c r="Y30" s="698"/>
      <c r="Z30" s="690"/>
      <c r="AA30" s="691"/>
      <c r="AB30" s="691"/>
      <c r="AC30" s="691"/>
      <c r="AD30" s="691"/>
      <c r="AE30" s="49" t="s">
        <v>13</v>
      </c>
      <c r="AK30" s="651">
        <v>3</v>
      </c>
      <c r="AL30" s="652"/>
      <c r="AM30" s="652"/>
      <c r="AN30" s="652"/>
      <c r="AO30" s="57" t="s">
        <v>13</v>
      </c>
      <c r="AR30" s="758"/>
      <c r="AS30" s="755"/>
      <c r="AT30" s="755"/>
      <c r="AU30" s="756"/>
    </row>
    <row r="31" spans="2:48" ht="27" customHeight="1" thickTop="1" thickBot="1" x14ac:dyDescent="0.2">
      <c r="B31" s="725" t="s">
        <v>375</v>
      </c>
      <c r="C31" s="676"/>
      <c r="D31" s="676"/>
      <c r="E31" s="677"/>
      <c r="F31" s="711">
        <v>30.4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2"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v>
      </c>
      <c r="P27" s="700"/>
      <c r="Q27" s="700"/>
      <c r="R27" s="700"/>
      <c r="S27" s="49" t="s">
        <v>38</v>
      </c>
      <c r="T27" s="70"/>
      <c r="U27" s="70"/>
      <c r="X27" s="68" t="s">
        <v>39</v>
      </c>
      <c r="Y27" s="71"/>
      <c r="AG27" s="58"/>
      <c r="AH27" s="58"/>
      <c r="AI27" s="58"/>
      <c r="AJ27" s="58"/>
      <c r="AK27" s="742">
        <f>+AG18+O27</f>
        <v>9</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8.4</v>
      </c>
      <c r="G30" s="712"/>
      <c r="H30" s="214" t="s">
        <v>198</v>
      </c>
      <c r="L30" s="709"/>
      <c r="O30" s="61"/>
      <c r="Q30" s="699">
        <f>+ROUND(Z28,1)+ROUND(Z29,1)+ROUND(Z30,1)</f>
        <v>9</v>
      </c>
      <c r="R30" s="700"/>
      <c r="S30" s="700"/>
      <c r="T30" s="700"/>
      <c r="U30" s="49" t="s">
        <v>16</v>
      </c>
      <c r="X30" s="697" t="s">
        <v>186</v>
      </c>
      <c r="Y30" s="698"/>
      <c r="Z30" s="690"/>
      <c r="AA30" s="691"/>
      <c r="AB30" s="691"/>
      <c r="AC30" s="691"/>
      <c r="AD30" s="691"/>
      <c r="AE30" s="49" t="s">
        <v>13</v>
      </c>
      <c r="AK30" s="651">
        <v>9</v>
      </c>
      <c r="AL30" s="652"/>
      <c r="AM30" s="652"/>
      <c r="AN30" s="652"/>
      <c r="AO30" s="57" t="s">
        <v>13</v>
      </c>
      <c r="AR30" s="758"/>
      <c r="AS30" s="755"/>
      <c r="AT30" s="755"/>
      <c r="AU30" s="756"/>
    </row>
    <row r="31" spans="2:48" ht="27" customHeight="1" thickTop="1" thickBot="1" x14ac:dyDescent="0.2">
      <c r="B31" s="725" t="s">
        <v>375</v>
      </c>
      <c r="C31" s="676"/>
      <c r="D31" s="676"/>
      <c r="E31" s="677"/>
      <c r="F31" s="711">
        <v>8.4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8" workbookViewId="0">
      <selection activeCell="AR33" sqref="AR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v>
      </c>
      <c r="P27" s="700"/>
      <c r="Q27" s="700"/>
      <c r="R27" s="700"/>
      <c r="S27" s="49" t="s">
        <v>38</v>
      </c>
      <c r="T27" s="70"/>
      <c r="U27" s="70"/>
      <c r="X27" s="68" t="s">
        <v>39</v>
      </c>
      <c r="Y27" s="71"/>
      <c r="AG27" s="58"/>
      <c r="AH27" s="58"/>
      <c r="AI27" s="58"/>
      <c r="AJ27" s="58"/>
      <c r="AK27" s="742">
        <f>+AG18+O27</f>
        <v>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0.9</v>
      </c>
      <c r="G30" s="712"/>
      <c r="H30" s="214" t="s">
        <v>198</v>
      </c>
      <c r="L30" s="709"/>
      <c r="O30" s="61"/>
      <c r="Q30" s="699">
        <f>+ROUND(Z28,1)+ROUND(Z29,1)+ROUND(Z30,1)</f>
        <v>1</v>
      </c>
      <c r="R30" s="700"/>
      <c r="S30" s="700"/>
      <c r="T30" s="700"/>
      <c r="U30" s="49" t="s">
        <v>16</v>
      </c>
      <c r="X30" s="697" t="s">
        <v>186</v>
      </c>
      <c r="Y30" s="698"/>
      <c r="Z30" s="690"/>
      <c r="AA30" s="691"/>
      <c r="AB30" s="691"/>
      <c r="AC30" s="691"/>
      <c r="AD30" s="691"/>
      <c r="AE30" s="49" t="s">
        <v>13</v>
      </c>
      <c r="AK30" s="651">
        <v>1</v>
      </c>
      <c r="AL30" s="652"/>
      <c r="AM30" s="652"/>
      <c r="AN30" s="652"/>
      <c r="AO30" s="57" t="s">
        <v>13</v>
      </c>
      <c r="AR30" s="758"/>
      <c r="AS30" s="755"/>
      <c r="AT30" s="755"/>
      <c r="AU30" s="756"/>
    </row>
    <row r="31" spans="2:48" ht="27" customHeight="1" thickTop="1" thickBot="1" x14ac:dyDescent="0.2">
      <c r="B31" s="725" t="s">
        <v>375</v>
      </c>
      <c r="C31" s="676"/>
      <c r="D31" s="676"/>
      <c r="E31" s="677"/>
      <c r="F31" s="711">
        <v>0.9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8" workbookViewId="0">
      <selection activeCell="AH24" sqref="AH2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v>
      </c>
      <c r="P27" s="700"/>
      <c r="Q27" s="700"/>
      <c r="R27" s="700"/>
      <c r="S27" s="49" t="s">
        <v>38</v>
      </c>
      <c r="T27" s="70"/>
      <c r="U27" s="70"/>
      <c r="X27" s="68" t="s">
        <v>39</v>
      </c>
      <c r="Y27" s="71"/>
      <c r="AG27" s="58"/>
      <c r="AH27" s="58"/>
      <c r="AI27" s="58"/>
      <c r="AJ27" s="58"/>
      <c r="AK27" s="742">
        <f>+AG18+O27</f>
        <v>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2.8</v>
      </c>
      <c r="G30" s="712"/>
      <c r="H30" s="214" t="s">
        <v>198</v>
      </c>
      <c r="L30" s="709"/>
      <c r="O30" s="61"/>
      <c r="Q30" s="699">
        <f>+ROUND(Z28,1)+ROUND(Z29,1)+ROUND(Z30,1)</f>
        <v>3</v>
      </c>
      <c r="R30" s="700"/>
      <c r="S30" s="700"/>
      <c r="T30" s="700"/>
      <c r="U30" s="49" t="s">
        <v>16</v>
      </c>
      <c r="X30" s="697" t="s">
        <v>186</v>
      </c>
      <c r="Y30" s="698"/>
      <c r="Z30" s="690"/>
      <c r="AA30" s="691"/>
      <c r="AB30" s="691"/>
      <c r="AC30" s="691"/>
      <c r="AD30" s="691"/>
      <c r="AE30" s="49" t="s">
        <v>13</v>
      </c>
      <c r="AK30" s="651">
        <v>3</v>
      </c>
      <c r="AL30" s="652"/>
      <c r="AM30" s="652"/>
      <c r="AN30" s="652"/>
      <c r="AO30" s="57" t="s">
        <v>13</v>
      </c>
      <c r="AR30" s="758"/>
      <c r="AS30" s="755"/>
      <c r="AT30" s="755"/>
      <c r="AU30" s="756"/>
    </row>
    <row r="31" spans="2:48" ht="27" customHeight="1" thickTop="1" thickBot="1" x14ac:dyDescent="0.2">
      <c r="B31" s="725" t="s">
        <v>375</v>
      </c>
      <c r="C31" s="676"/>
      <c r="D31" s="676"/>
      <c r="E31" s="677"/>
      <c r="F31" s="711">
        <v>2.8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election activeCell="AB25" sqref="AB2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21</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21</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21</v>
      </c>
      <c r="P27" s="700"/>
      <c r="Q27" s="700"/>
      <c r="R27" s="700"/>
      <c r="S27" s="49" t="s">
        <v>38</v>
      </c>
      <c r="T27" s="70"/>
      <c r="U27" s="70"/>
      <c r="X27" s="68" t="s">
        <v>39</v>
      </c>
      <c r="Y27" s="71"/>
      <c r="AG27" s="58"/>
      <c r="AH27" s="58"/>
      <c r="AI27" s="58"/>
      <c r="AJ27" s="58"/>
      <c r="AK27" s="742">
        <f>+AG18+O27</f>
        <v>21</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21</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19.8</v>
      </c>
      <c r="G30" s="712"/>
      <c r="H30" s="214" t="s">
        <v>198</v>
      </c>
      <c r="L30" s="709"/>
      <c r="O30" s="61"/>
      <c r="Q30" s="699">
        <f>+ROUND(Z28,1)+ROUND(Z29,1)+ROUND(Z30,1)</f>
        <v>21</v>
      </c>
      <c r="R30" s="700"/>
      <c r="S30" s="700"/>
      <c r="T30" s="700"/>
      <c r="U30" s="49" t="s">
        <v>16</v>
      </c>
      <c r="X30" s="697" t="s">
        <v>186</v>
      </c>
      <c r="Y30" s="698"/>
      <c r="Z30" s="690"/>
      <c r="AA30" s="691"/>
      <c r="AB30" s="691"/>
      <c r="AC30" s="691"/>
      <c r="AD30" s="691"/>
      <c r="AE30" s="49" t="s">
        <v>13</v>
      </c>
      <c r="AK30" s="651">
        <v>21</v>
      </c>
      <c r="AL30" s="652"/>
      <c r="AM30" s="652"/>
      <c r="AN30" s="652"/>
      <c r="AO30" s="57" t="s">
        <v>13</v>
      </c>
      <c r="AR30" s="758"/>
      <c r="AS30" s="755"/>
      <c r="AT30" s="755"/>
      <c r="AU30" s="756"/>
    </row>
    <row r="31" spans="2:48" ht="27" customHeight="1" thickTop="1" thickBot="1" x14ac:dyDescent="0.2">
      <c r="B31" s="725" t="s">
        <v>375</v>
      </c>
      <c r="C31" s="676"/>
      <c r="D31" s="676"/>
      <c r="E31" s="677"/>
      <c r="F31" s="711">
        <v>20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8"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0.8</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0.8</v>
      </c>
      <c r="P27" s="700"/>
      <c r="Q27" s="700"/>
      <c r="R27" s="700"/>
      <c r="S27" s="49" t="s">
        <v>38</v>
      </c>
      <c r="T27" s="70"/>
      <c r="U27" s="70"/>
      <c r="X27" s="68" t="s">
        <v>39</v>
      </c>
      <c r="Y27" s="71"/>
      <c r="AG27" s="58"/>
      <c r="AH27" s="58"/>
      <c r="AI27" s="58"/>
      <c r="AJ27" s="58"/>
      <c r="AK27" s="742">
        <f>+AG18+O27</f>
        <v>0.8</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0.8</v>
      </c>
      <c r="R30" s="700"/>
      <c r="S30" s="700"/>
      <c r="T30" s="700"/>
      <c r="U30" s="49" t="s">
        <v>16</v>
      </c>
      <c r="X30" s="697" t="s">
        <v>186</v>
      </c>
      <c r="Y30" s="698"/>
      <c r="Z30" s="690"/>
      <c r="AA30" s="691"/>
      <c r="AB30" s="691"/>
      <c r="AC30" s="691"/>
      <c r="AD30" s="691"/>
      <c r="AE30" s="49" t="s">
        <v>13</v>
      </c>
      <c r="AK30" s="651">
        <v>0.2</v>
      </c>
      <c r="AL30" s="652"/>
      <c r="AM30" s="652"/>
      <c r="AN30" s="652"/>
      <c r="AO30" s="57" t="s">
        <v>13</v>
      </c>
      <c r="AR30" s="758"/>
      <c r="AS30" s="755"/>
      <c r="AT30" s="755"/>
      <c r="AU30" s="756"/>
    </row>
    <row r="31" spans="2:48" ht="27" customHeight="1" thickTop="1" thickBot="1" x14ac:dyDescent="0.2">
      <c r="B31" s="725" t="s">
        <v>375</v>
      </c>
      <c r="C31" s="676"/>
      <c r="D31" s="676"/>
      <c r="E31" s="677"/>
      <c r="F31" s="711">
        <v>0.7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AT34" sqref="AT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1350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1316.1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1350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1350</v>
      </c>
      <c r="P27" s="700"/>
      <c r="Q27" s="700"/>
      <c r="R27" s="700"/>
      <c r="S27" s="49" t="s">
        <v>38</v>
      </c>
      <c r="T27" s="70"/>
      <c r="U27" s="70"/>
      <c r="X27" s="68" t="s">
        <v>39</v>
      </c>
      <c r="Y27" s="71"/>
      <c r="AG27" s="58"/>
      <c r="AH27" s="58"/>
      <c r="AI27" s="58"/>
      <c r="AJ27" s="58"/>
      <c r="AK27" s="742">
        <f>+AG18+O27</f>
        <v>1350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1350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1316.1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693.8</v>
      </c>
      <c r="G30" s="712"/>
      <c r="H30" s="214" t="s">
        <v>198</v>
      </c>
      <c r="L30" s="709"/>
      <c r="O30" s="61"/>
      <c r="Q30" s="699">
        <f>+ROUND(Z28,1)+ROUND(Z29,1)+ROUND(Z30,1)</f>
        <v>1350</v>
      </c>
      <c r="R30" s="700"/>
      <c r="S30" s="700"/>
      <c r="T30" s="700"/>
      <c r="U30" s="49" t="s">
        <v>16</v>
      </c>
      <c r="X30" s="697" t="s">
        <v>186</v>
      </c>
      <c r="Y30" s="698"/>
      <c r="Z30" s="690"/>
      <c r="AA30" s="691"/>
      <c r="AB30" s="691"/>
      <c r="AC30" s="691"/>
      <c r="AD30" s="691"/>
      <c r="AE30" s="49" t="s">
        <v>13</v>
      </c>
      <c r="AK30" s="651">
        <v>750</v>
      </c>
      <c r="AL30" s="652"/>
      <c r="AM30" s="652"/>
      <c r="AN30" s="652"/>
      <c r="AO30" s="57" t="s">
        <v>13</v>
      </c>
      <c r="AR30" s="758"/>
      <c r="AS30" s="755"/>
      <c r="AT30" s="755"/>
      <c r="AU30" s="756"/>
    </row>
    <row r="31" spans="2:48" ht="27" customHeight="1" thickTop="1" thickBot="1" x14ac:dyDescent="0.2">
      <c r="B31" s="725" t="s">
        <v>375</v>
      </c>
      <c r="C31" s="676"/>
      <c r="D31" s="676"/>
      <c r="E31" s="677"/>
      <c r="F31" s="711">
        <v>1316.1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6" workbookViewId="0">
      <selection activeCell="AH25" sqref="AH2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エクシオグループ株式会社
横浜市内各現場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4.4000000000000004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4.5</v>
      </c>
      <c r="P27" s="700"/>
      <c r="Q27" s="700"/>
      <c r="R27" s="700"/>
      <c r="S27" s="49" t="s">
        <v>38</v>
      </c>
      <c r="T27" s="70"/>
      <c r="U27" s="70"/>
      <c r="X27" s="68" t="s">
        <v>39</v>
      </c>
      <c r="Y27" s="71"/>
      <c r="AG27" s="58"/>
      <c r="AH27" s="58"/>
      <c r="AI27" s="58"/>
      <c r="AJ27" s="58"/>
      <c r="AK27" s="742">
        <f>+AG18+O27</f>
        <v>4.5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4.4000000000000004</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4.4000000000000004</v>
      </c>
      <c r="G30" s="712"/>
      <c r="H30" s="214" t="s">
        <v>198</v>
      </c>
      <c r="L30" s="709"/>
      <c r="O30" s="61"/>
      <c r="Q30" s="699">
        <f>+ROUND(Z28,1)+ROUND(Z29,1)+ROUND(Z30,1)</f>
        <v>4.5</v>
      </c>
      <c r="R30" s="700"/>
      <c r="S30" s="700"/>
      <c r="T30" s="700"/>
      <c r="U30" s="49" t="s">
        <v>16</v>
      </c>
      <c r="X30" s="697" t="s">
        <v>186</v>
      </c>
      <c r="Y30" s="698"/>
      <c r="Z30" s="690"/>
      <c r="AA30" s="691"/>
      <c r="AB30" s="691"/>
      <c r="AC30" s="691"/>
      <c r="AD30" s="691"/>
      <c r="AE30" s="49" t="s">
        <v>13</v>
      </c>
      <c r="AK30" s="651">
        <v>4.5</v>
      </c>
      <c r="AL30" s="652"/>
      <c r="AM30" s="652"/>
      <c r="AN30" s="652"/>
      <c r="AO30" s="57" t="s">
        <v>13</v>
      </c>
      <c r="AR30" s="758"/>
      <c r="AS30" s="755"/>
      <c r="AT30" s="755"/>
      <c r="AU30" s="756"/>
    </row>
    <row r="31" spans="2:48" ht="27" customHeight="1" thickTop="1" thickBot="1" x14ac:dyDescent="0.2">
      <c r="B31" s="725" t="s">
        <v>375</v>
      </c>
      <c r="C31" s="676"/>
      <c r="D31" s="676"/>
      <c r="E31" s="677"/>
      <c r="F31" s="711">
        <v>4.4000000000000004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エクシオグループ株式会社
横浜市内各現場</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30.4</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8.4</v>
      </c>
      <c r="M9" s="377">
        <f>IF(OR(ｷ.紙くず!F24&gt;0,ｷ.紙くず!F24&lt;0),ｷ.紙くず!F24,IF(M$19&gt;0,"0",0))</f>
        <v>0.9</v>
      </c>
      <c r="N9" s="377">
        <f>IF(OR(ｸ.木くず!F24&gt;0,ｸ.木くず!F24&lt;0),ｸ.木くず!F24,IF(N$19&gt;0,"0",0))</f>
        <v>2.8</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20</v>
      </c>
      <c r="T9" s="377">
        <f>IF(OR(ｾ.ｶﾞﾗｽ･ｺﾝｸﾘ･陶磁器くず!F24&gt;0,ｾ.ｶﾞﾗｽ･ｺﾝｸﾘ･陶磁器くず!F24&lt;0),ｾ.ｶﾞﾗｽ･ｺﾝｸﾘ･陶磁器くず!F24,IF(T$19&gt;0,"0",0))</f>
        <v>0.7</v>
      </c>
      <c r="U9" s="377">
        <f>IF(OR(ｿ.鉱さい!F24&gt;0,ｿ.鉱さい!F24&lt;0),ｿ.鉱さい!F24,IF(U$19&gt;0,"0",0))</f>
        <v>0</v>
      </c>
      <c r="V9" s="377">
        <f>IF(OR(ﾀ.がれき類!F24&gt;0,ﾀ.がれき類!F24&lt;0),ﾀ.がれき類!F24,IF(V$19&gt;0,"0",0))</f>
        <v>1316.1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4.4000000000000004</v>
      </c>
      <c r="AA9" s="379">
        <f>IF(SUM(G9:Z9)&gt;0,SUM(G9:Z9),IF(AA$19&gt;0,"0",0))</f>
        <v>1383.7</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30.4</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8.4</v>
      </c>
      <c r="M14" s="383">
        <f>IF(OR(ｷ.紙くず!F29&gt;0,ｷ.紙くず!F29&lt;0),ｷ.紙くず!F29,IF(M$19&gt;0,"0",0))</f>
        <v>0.9</v>
      </c>
      <c r="N14" s="383">
        <f>IF(OR(ｸ.木くず!F29&gt;0,ｸ.木くず!F29&lt;0),ｸ.木くず!F29,IF(N$19&gt;0,"0",0))</f>
        <v>2.8</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20</v>
      </c>
      <c r="T14" s="383">
        <f>IF(OR(ｾ.ｶﾞﾗｽ･ｺﾝｸﾘ･陶磁器くず!F29&gt;0,ｾ.ｶﾞﾗｽ･ｺﾝｸﾘ･陶磁器くず!F29&lt;0),ｾ.ｶﾞﾗｽ･ｺﾝｸﾘ･陶磁器くず!F29,IF(T$19&gt;0,"0",0))</f>
        <v>0.7</v>
      </c>
      <c r="U14" s="383">
        <f>IF(OR(ｿ.鉱さい!F29&gt;0,ｿ.鉱さい!F29&lt;0),ｿ.鉱さい!F29,IF(U$19&gt;0,"0",0))</f>
        <v>0</v>
      </c>
      <c r="V14" s="383">
        <f>IF(OR(ﾀ.がれき類!F29&gt;0,ﾀ.がれき類!F29&lt;0),ﾀ.がれき類!F29,IF(V$19&gt;0,"0",0))</f>
        <v>1316.1</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4.4000000000000004</v>
      </c>
      <c r="AA14" s="385">
        <f t="shared" si="0"/>
        <v>1383.7</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8.4</v>
      </c>
      <c r="M15" s="383">
        <f>IF(OR(ｷ.紙くず!F30&gt;0,ｷ.紙くず!F30&lt;0),ｷ.紙くず!F30,IF(M$19&gt;0,"0",0))</f>
        <v>0.9</v>
      </c>
      <c r="N15" s="383">
        <f>IF(OR(ｸ.木くず!F30&gt;0,ｸ.木くず!F30&lt;0),ｸ.木くず!F30,IF(N$19&gt;0,"0",0))</f>
        <v>2.8</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19.8</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693.8</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4.4000000000000004</v>
      </c>
      <c r="AA15" s="385">
        <f t="shared" si="0"/>
        <v>730.09999999999991</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30.4</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8.4</v>
      </c>
      <c r="M16" s="383">
        <f>IF(OR(ｷ.紙くず!F31&gt;0,ｷ.紙くず!F31&lt;0),ｷ.紙くず!F31,IF(M$19&gt;0,"0",0))</f>
        <v>0.9</v>
      </c>
      <c r="N16" s="383">
        <f>IF(OR(ｸ.木くず!F31&gt;0,ｸ.木くず!F31&lt;0),ｸ.木くず!F31,IF(N$19&gt;0,"0",0))</f>
        <v>2.8</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20</v>
      </c>
      <c r="T16" s="383">
        <f>IF(OR(ｾ.ｶﾞﾗｽ･ｺﾝｸﾘ･陶磁器くず!F31&gt;0,ｾ.ｶﾞﾗｽ･ｺﾝｸﾘ･陶磁器くず!F31&lt;0),ｾ.ｶﾞﾗｽ･ｺﾝｸﾘ･陶磁器くず!F31,IF(T$19&gt;0,"0",0))</f>
        <v>0.7</v>
      </c>
      <c r="U16" s="383">
        <f>IF(OR(ｿ.鉱さい!F31&gt;0,ｿ.鉱さい!F31&lt;0),ｿ.鉱さい!F31,IF(U$19&gt;0,"0",0))</f>
        <v>0</v>
      </c>
      <c r="V16" s="383">
        <f>IF(OR(ﾀ.がれき類!F31&gt;0,ﾀ.がれき類!F31&lt;0),ﾀ.がれき類!F31,IF(V$19&gt;0,"0",0))</f>
        <v>1316.1</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4.4000000000000004</v>
      </c>
      <c r="AA16" s="385">
        <f t="shared" si="0"/>
        <v>1383.7</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31</v>
      </c>
      <c r="I19" s="389">
        <f t="shared" si="1"/>
        <v>0</v>
      </c>
      <c r="J19" s="389">
        <f t="shared" si="1"/>
        <v>0</v>
      </c>
      <c r="K19" s="389">
        <f t="shared" si="1"/>
        <v>0</v>
      </c>
      <c r="L19" s="389">
        <f t="shared" si="1"/>
        <v>9</v>
      </c>
      <c r="M19" s="389">
        <f t="shared" si="1"/>
        <v>1</v>
      </c>
      <c r="N19" s="389">
        <f t="shared" si="1"/>
        <v>3</v>
      </c>
      <c r="O19" s="389">
        <f t="shared" si="1"/>
        <v>0</v>
      </c>
      <c r="P19" s="389">
        <f t="shared" si="1"/>
        <v>0</v>
      </c>
      <c r="Q19" s="389">
        <f t="shared" si="1"/>
        <v>0</v>
      </c>
      <c r="R19" s="389">
        <f t="shared" si="1"/>
        <v>0</v>
      </c>
      <c r="S19" s="389">
        <f t="shared" si="1"/>
        <v>21</v>
      </c>
      <c r="T19" s="389">
        <f t="shared" si="1"/>
        <v>0.8</v>
      </c>
      <c r="U19" s="389">
        <f t="shared" si="1"/>
        <v>0</v>
      </c>
      <c r="V19" s="389">
        <f t="shared" si="1"/>
        <v>1350</v>
      </c>
      <c r="W19" s="389">
        <f t="shared" si="1"/>
        <v>0</v>
      </c>
      <c r="X19" s="389">
        <f t="shared" si="1"/>
        <v>0</v>
      </c>
      <c r="Y19" s="389">
        <f t="shared" si="1"/>
        <v>0</v>
      </c>
      <c r="Z19" s="390">
        <f t="shared" si="1"/>
        <v>4.5</v>
      </c>
      <c r="AA19" s="391">
        <f t="shared" ref="AA19:AA25" si="2">SUM(G19:Z19)</f>
        <v>1420.3</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31</v>
      </c>
      <c r="I37" s="424">
        <f t="shared" si="8"/>
        <v>0</v>
      </c>
      <c r="J37" s="424">
        <f t="shared" si="8"/>
        <v>0</v>
      </c>
      <c r="K37" s="424">
        <f t="shared" si="8"/>
        <v>0</v>
      </c>
      <c r="L37" s="424">
        <f t="shared" si="8"/>
        <v>9</v>
      </c>
      <c r="M37" s="424">
        <f t="shared" si="8"/>
        <v>1</v>
      </c>
      <c r="N37" s="424">
        <f t="shared" si="8"/>
        <v>3</v>
      </c>
      <c r="O37" s="424">
        <f t="shared" si="8"/>
        <v>0</v>
      </c>
      <c r="P37" s="424">
        <f t="shared" si="8"/>
        <v>0</v>
      </c>
      <c r="Q37" s="424">
        <f t="shared" si="8"/>
        <v>0</v>
      </c>
      <c r="R37" s="424">
        <f t="shared" si="8"/>
        <v>0</v>
      </c>
      <c r="S37" s="424">
        <f t="shared" si="8"/>
        <v>21</v>
      </c>
      <c r="T37" s="424">
        <f t="shared" si="8"/>
        <v>0.8</v>
      </c>
      <c r="U37" s="424">
        <f t="shared" si="8"/>
        <v>0</v>
      </c>
      <c r="V37" s="424">
        <f t="shared" si="8"/>
        <v>1350</v>
      </c>
      <c r="W37" s="424">
        <f t="shared" si="8"/>
        <v>0</v>
      </c>
      <c r="X37" s="424">
        <f t="shared" si="8"/>
        <v>0</v>
      </c>
      <c r="Y37" s="424">
        <f t="shared" si="8"/>
        <v>0</v>
      </c>
      <c r="Z37" s="425">
        <f t="shared" si="8"/>
        <v>4.5</v>
      </c>
      <c r="AA37" s="426">
        <f t="shared" si="4"/>
        <v>1420.3</v>
      </c>
    </row>
    <row r="38" spans="2:27" ht="24" customHeight="1" x14ac:dyDescent="0.15">
      <c r="B38" s="170"/>
      <c r="C38" s="776"/>
      <c r="D38" s="227"/>
      <c r="E38" s="225" t="s">
        <v>319</v>
      </c>
      <c r="F38" s="443"/>
      <c r="G38" s="415">
        <f t="shared" ref="G38:Z38" si="9">SUM(G39:G41)</f>
        <v>0</v>
      </c>
      <c r="H38" s="415">
        <f t="shared" si="9"/>
        <v>31</v>
      </c>
      <c r="I38" s="415">
        <f t="shared" si="9"/>
        <v>0</v>
      </c>
      <c r="J38" s="415">
        <f t="shared" si="9"/>
        <v>0</v>
      </c>
      <c r="K38" s="415">
        <f t="shared" si="9"/>
        <v>0</v>
      </c>
      <c r="L38" s="415">
        <f t="shared" si="9"/>
        <v>9</v>
      </c>
      <c r="M38" s="415">
        <f t="shared" si="9"/>
        <v>1</v>
      </c>
      <c r="N38" s="415">
        <f t="shared" si="9"/>
        <v>3</v>
      </c>
      <c r="O38" s="415">
        <f t="shared" si="9"/>
        <v>0</v>
      </c>
      <c r="P38" s="415">
        <f t="shared" si="9"/>
        <v>0</v>
      </c>
      <c r="Q38" s="415">
        <f t="shared" si="9"/>
        <v>0</v>
      </c>
      <c r="R38" s="415">
        <f t="shared" si="9"/>
        <v>0</v>
      </c>
      <c r="S38" s="415">
        <f t="shared" si="9"/>
        <v>21</v>
      </c>
      <c r="T38" s="415">
        <f t="shared" si="9"/>
        <v>0.8</v>
      </c>
      <c r="U38" s="415">
        <f t="shared" si="9"/>
        <v>0</v>
      </c>
      <c r="V38" s="415">
        <f t="shared" si="9"/>
        <v>1350</v>
      </c>
      <c r="W38" s="415">
        <f t="shared" si="9"/>
        <v>0</v>
      </c>
      <c r="X38" s="415">
        <f t="shared" si="9"/>
        <v>0</v>
      </c>
      <c r="Y38" s="415">
        <f t="shared" si="9"/>
        <v>0</v>
      </c>
      <c r="Z38" s="416">
        <f t="shared" si="9"/>
        <v>4.5</v>
      </c>
      <c r="AA38" s="417">
        <f t="shared" si="4"/>
        <v>1420.3</v>
      </c>
    </row>
    <row r="39" spans="2:27" ht="24" customHeight="1" x14ac:dyDescent="0.15">
      <c r="B39" s="170"/>
      <c r="C39" s="776"/>
      <c r="D39" s="228"/>
      <c r="E39" s="223"/>
      <c r="F39" s="221" t="s">
        <v>233</v>
      </c>
      <c r="G39" s="418">
        <f>+ｱ.燃え殻!$Z$28</f>
        <v>0</v>
      </c>
      <c r="H39" s="418">
        <f>+ｲ.汚泥!$Z$28</f>
        <v>31</v>
      </c>
      <c r="I39" s="418">
        <f>+ｳ.廃油!$Z$28</f>
        <v>0</v>
      </c>
      <c r="J39" s="418">
        <f>+ｴ.廃酸!$Z$28</f>
        <v>0</v>
      </c>
      <c r="K39" s="418">
        <f>+ｵ.廃ｱﾙｶﾘ!$Z$28</f>
        <v>0</v>
      </c>
      <c r="L39" s="418">
        <f>+ｶ.廃ﾌﾟﾗ類!$Z$28</f>
        <v>9</v>
      </c>
      <c r="M39" s="418">
        <f>+ｷ.紙くず!$Z$28</f>
        <v>1</v>
      </c>
      <c r="N39" s="418">
        <f>+ｸ.木くず!$Z$28</f>
        <v>3</v>
      </c>
      <c r="O39" s="418">
        <f>+ｹ.繊維くず!$Z$28</f>
        <v>0</v>
      </c>
      <c r="P39" s="418">
        <f>+ｺ.動植物性残さ!$Z$28</f>
        <v>0</v>
      </c>
      <c r="Q39" s="418">
        <f>+ｻ.動物系固形不要物!$Z$28</f>
        <v>0</v>
      </c>
      <c r="R39" s="418">
        <f>+ｼ.ｺﾞﾑくず!$Z$28</f>
        <v>0</v>
      </c>
      <c r="S39" s="418">
        <f>+ｽ.金属くず!$Z$28</f>
        <v>21</v>
      </c>
      <c r="T39" s="418">
        <f>+ｾ.ｶﾞﾗｽ･ｺﾝｸﾘ･陶磁器くず!$Z$28</f>
        <v>0.8</v>
      </c>
      <c r="U39" s="418">
        <f>+ｿ.鉱さい!$Z$28</f>
        <v>0</v>
      </c>
      <c r="V39" s="418">
        <f>+ﾀ.がれき類!$Z$28</f>
        <v>1350</v>
      </c>
      <c r="W39" s="418">
        <f>+ﾁ.動物のふん尿!$Z$28</f>
        <v>0</v>
      </c>
      <c r="X39" s="418">
        <f>+ﾂ.動物の死体!$Z$28</f>
        <v>0</v>
      </c>
      <c r="Y39" s="418">
        <f>+ﾃ.ばいじん!$Z$28</f>
        <v>0</v>
      </c>
      <c r="Z39" s="419">
        <f>+ﾄ.混合廃棄物その他!$Z$28</f>
        <v>4.5</v>
      </c>
      <c r="AA39" s="420">
        <f t="shared" si="4"/>
        <v>1420.3</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31</v>
      </c>
      <c r="I43" s="427">
        <f>+ｳ.廃油!$AK$27</f>
        <v>0</v>
      </c>
      <c r="J43" s="427">
        <f>+ｴ.廃酸!$AK$27</f>
        <v>0</v>
      </c>
      <c r="K43" s="427">
        <f>+ｵ.廃ｱﾙｶﾘ!$AK$27</f>
        <v>0</v>
      </c>
      <c r="L43" s="427">
        <f>+ｶ.廃ﾌﾟﾗ類!$AK$27</f>
        <v>9</v>
      </c>
      <c r="M43" s="427">
        <f>+ｷ.紙くず!$AK$27</f>
        <v>1</v>
      </c>
      <c r="N43" s="427">
        <f>+ｸ.木くず!$AK$27</f>
        <v>3</v>
      </c>
      <c r="O43" s="427">
        <f>+ｹ.繊維くず!$AK$27</f>
        <v>0</v>
      </c>
      <c r="P43" s="427">
        <f>+ｺ.動植物性残さ!$AK$27</f>
        <v>0</v>
      </c>
      <c r="Q43" s="427">
        <f>+ｻ.動物系固形不要物!$AK$27</f>
        <v>0</v>
      </c>
      <c r="R43" s="427">
        <f>+ｼ.ｺﾞﾑくず!$AK$27</f>
        <v>0</v>
      </c>
      <c r="S43" s="427">
        <f>+ｽ.金属くず!$AK$27</f>
        <v>21</v>
      </c>
      <c r="T43" s="427">
        <f>+ｾ.ｶﾞﾗｽ･ｺﾝｸﾘ･陶磁器くず!$AK$27</f>
        <v>0.8</v>
      </c>
      <c r="U43" s="427">
        <f>+ｿ.鉱さい!$AK$27</f>
        <v>0</v>
      </c>
      <c r="V43" s="427">
        <f>+ﾀ.がれき類!$AK$27</f>
        <v>1350</v>
      </c>
      <c r="W43" s="427">
        <f>+ﾁ.動物のふん尿!$AK$27</f>
        <v>0</v>
      </c>
      <c r="X43" s="427">
        <f>+ﾂ.動物の死体!$AK$27</f>
        <v>0</v>
      </c>
      <c r="Y43" s="427">
        <f>+ﾃ.ばいじん!$AK$27</f>
        <v>0</v>
      </c>
      <c r="Z43" s="428">
        <f>+ﾄ.混合廃棄物その他!$AK$27</f>
        <v>4.5</v>
      </c>
      <c r="AA43" s="429">
        <f t="shared" si="4"/>
        <v>1420.3</v>
      </c>
    </row>
    <row r="44" spans="2:27" ht="24" customHeight="1" x14ac:dyDescent="0.15">
      <c r="B44" s="170"/>
      <c r="C44" s="177"/>
      <c r="D44" s="175" t="s">
        <v>188</v>
      </c>
      <c r="E44" s="778" t="s">
        <v>236</v>
      </c>
      <c r="F44" s="779"/>
      <c r="G44" s="430">
        <f>+ｱ.燃え殻!$AK$30</f>
        <v>0</v>
      </c>
      <c r="H44" s="430">
        <f>+ｲ.汚泥!$AK$30</f>
        <v>3</v>
      </c>
      <c r="I44" s="430">
        <f>+ｳ.廃油!$AK$30</f>
        <v>0</v>
      </c>
      <c r="J44" s="430">
        <f>+ｴ.廃酸!$AK$30</f>
        <v>0</v>
      </c>
      <c r="K44" s="430">
        <f>+ｵ.廃ｱﾙｶﾘ!$AK$30</f>
        <v>0</v>
      </c>
      <c r="L44" s="430">
        <f>+ｶ.廃ﾌﾟﾗ類!$AK$30</f>
        <v>9</v>
      </c>
      <c r="M44" s="430">
        <f>+ｷ.紙くず!$AK$30</f>
        <v>1</v>
      </c>
      <c r="N44" s="430">
        <f>+ｸ.木くず!$AK$30</f>
        <v>3</v>
      </c>
      <c r="O44" s="430">
        <f>+ｹ.繊維くず!$AK$30</f>
        <v>0</v>
      </c>
      <c r="P44" s="430">
        <f>+ｺ.動植物性残さ!$AK$30</f>
        <v>0</v>
      </c>
      <c r="Q44" s="430">
        <f>+ｻ.動物系固形不要物!$AK$30</f>
        <v>0</v>
      </c>
      <c r="R44" s="430">
        <f>+ｼ.ｺﾞﾑくず!$AK$30</f>
        <v>0</v>
      </c>
      <c r="S44" s="430">
        <f>+ｽ.金属くず!$AK$30</f>
        <v>21</v>
      </c>
      <c r="T44" s="430">
        <f>+ｾ.ｶﾞﾗｽ･ｺﾝｸﾘ･陶磁器くず!$AK$30</f>
        <v>0.2</v>
      </c>
      <c r="U44" s="430">
        <f>+ｿ.鉱さい!$AK$30</f>
        <v>0</v>
      </c>
      <c r="V44" s="430">
        <f>+ﾀ.がれき類!$AK$30</f>
        <v>750</v>
      </c>
      <c r="W44" s="430">
        <f>+ﾁ.動物のふん尿!$AK$30</f>
        <v>0</v>
      </c>
      <c r="X44" s="430">
        <f>+ﾂ.動物の死体!$AK$30</f>
        <v>0</v>
      </c>
      <c r="Y44" s="430">
        <f>+ﾃ.ばいじん!$AK$30</f>
        <v>0</v>
      </c>
      <c r="Z44" s="431">
        <f>+ﾄ.混合廃棄物その他!$AK$30</f>
        <v>4.5</v>
      </c>
      <c r="AA44" s="432">
        <f t="shared" si="4"/>
        <v>791.7</v>
      </c>
    </row>
    <row r="45" spans="2:27" ht="24" customHeight="1" x14ac:dyDescent="0.15">
      <c r="B45" s="170"/>
      <c r="C45" s="177"/>
      <c r="D45" s="442" t="s">
        <v>190</v>
      </c>
      <c r="E45" s="805" t="s">
        <v>237</v>
      </c>
      <c r="F45" s="806"/>
      <c r="G45" s="433">
        <f>+ｱ.燃え殻!$AR$24</f>
        <v>0</v>
      </c>
      <c r="H45" s="433">
        <f>+ｲ.汚泥!$AR$24</f>
        <v>31</v>
      </c>
      <c r="I45" s="433">
        <f>+ｳ.廃油!$AR$24</f>
        <v>0</v>
      </c>
      <c r="J45" s="433">
        <f>+ｴ.廃酸!$AR$24</f>
        <v>0</v>
      </c>
      <c r="K45" s="433">
        <f>+ｵ.廃ｱﾙｶﾘ!$AR$24</f>
        <v>0</v>
      </c>
      <c r="L45" s="433">
        <f>+ｶ.廃ﾌﾟﾗ類!$AR$24</f>
        <v>9</v>
      </c>
      <c r="M45" s="433">
        <f>+ｷ.紙くず!$AR$24</f>
        <v>1</v>
      </c>
      <c r="N45" s="433">
        <f>+ｸ.木くず!$AR$24</f>
        <v>3</v>
      </c>
      <c r="O45" s="433">
        <f>+ｹ.繊維くず!$AR$24</f>
        <v>0</v>
      </c>
      <c r="P45" s="433">
        <f>+ｺ.動植物性残さ!$AR$24</f>
        <v>0</v>
      </c>
      <c r="Q45" s="433">
        <f>+ｻ.動物系固形不要物!$AR$24</f>
        <v>0</v>
      </c>
      <c r="R45" s="433">
        <f>+ｼ.ｺﾞﾑくず!$AR$24</f>
        <v>0</v>
      </c>
      <c r="S45" s="433">
        <f>+ｽ.金属くず!$AR$24</f>
        <v>21</v>
      </c>
      <c r="T45" s="433">
        <f>+ｾ.ｶﾞﾗｽ･ｺﾝｸﾘ･陶磁器くず!$AR$24</f>
        <v>0.8</v>
      </c>
      <c r="U45" s="433">
        <f>+ｿ.鉱さい!$AR$24</f>
        <v>0</v>
      </c>
      <c r="V45" s="433">
        <f>+ﾀ.がれき類!$AR$24</f>
        <v>1350</v>
      </c>
      <c r="W45" s="433">
        <f>+ﾁ.動物のふん尿!$AR$24</f>
        <v>0</v>
      </c>
      <c r="X45" s="433">
        <f>+ﾂ.動物の死体!$AR$24</f>
        <v>0</v>
      </c>
      <c r="Y45" s="433">
        <f>+ﾃ.ばいじん!$AR$24</f>
        <v>0</v>
      </c>
      <c r="Z45" s="434">
        <f>+ﾄ.混合廃棄物その他!$AR$24</f>
        <v>4.5</v>
      </c>
      <c r="AA45" s="435">
        <f t="shared" si="4"/>
        <v>1420.3</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61.4</v>
      </c>
      <c r="I55" s="480">
        <f t="shared" si="10"/>
        <v>0</v>
      </c>
      <c r="J55" s="480">
        <f t="shared" si="10"/>
        <v>0</v>
      </c>
      <c r="K55" s="480">
        <f t="shared" si="10"/>
        <v>0</v>
      </c>
      <c r="L55" s="480">
        <f t="shared" si="10"/>
        <v>17.399999999999999</v>
      </c>
      <c r="M55" s="480">
        <f t="shared" si="10"/>
        <v>1.9</v>
      </c>
      <c r="N55" s="480">
        <f t="shared" si="10"/>
        <v>5.8</v>
      </c>
      <c r="O55" s="480">
        <f t="shared" si="10"/>
        <v>0</v>
      </c>
      <c r="P55" s="480">
        <f t="shared" si="10"/>
        <v>0</v>
      </c>
      <c r="Q55" s="480">
        <f t="shared" si="10"/>
        <v>0</v>
      </c>
      <c r="R55" s="480">
        <f t="shared" si="10"/>
        <v>0</v>
      </c>
      <c r="S55" s="480">
        <f t="shared" si="10"/>
        <v>41</v>
      </c>
      <c r="T55" s="480">
        <f t="shared" si="10"/>
        <v>1.5</v>
      </c>
      <c r="U55" s="480">
        <f t="shared" si="10"/>
        <v>0</v>
      </c>
      <c r="V55" s="480">
        <f t="shared" si="10"/>
        <v>2666.1</v>
      </c>
      <c r="W55" s="480">
        <f t="shared" si="10"/>
        <v>0</v>
      </c>
      <c r="X55" s="480">
        <f t="shared" si="10"/>
        <v>0</v>
      </c>
      <c r="Y55" s="480">
        <f t="shared" si="10"/>
        <v>0</v>
      </c>
      <c r="Z55" s="480">
        <f t="shared" si="10"/>
        <v>8.9</v>
      </c>
      <c r="AA55" s="481">
        <f>+AA9+AA19+AA20</f>
        <v>2804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  27日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東京都渋谷区渋谷３－２９－２０</v>
      </c>
      <c r="M16" s="851"/>
      <c r="N16" s="851"/>
      <c r="O16" s="851"/>
      <c r="P16" s="851"/>
      <c r="Q16" s="851"/>
      <c r="R16" s="851"/>
      <c r="S16" s="851"/>
      <c r="T16" s="851"/>
      <c r="U16" s="282"/>
    </row>
    <row r="17" spans="1:21" ht="26.25" customHeight="1" x14ac:dyDescent="0.15">
      <c r="C17" s="86"/>
      <c r="I17" s="25"/>
      <c r="J17" s="25" t="s">
        <v>7</v>
      </c>
      <c r="K17" s="25"/>
      <c r="L17" s="851" t="str">
        <f>+表紙!L41</f>
        <v>エクシオグループ株式会社
代表取締役社長　舩橋 哲也</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０３－５７７８－１０６５</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エクシオグループ株式会社
横浜市内各現場</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2209</v>
      </c>
      <c r="Q25" s="823"/>
      <c r="R25" s="823"/>
      <c r="S25" s="823"/>
      <c r="T25" s="823"/>
      <c r="U25" s="824"/>
    </row>
    <row r="26" spans="1:21" ht="26.25" customHeight="1" x14ac:dyDescent="0.15">
      <c r="C26" s="570" t="s">
        <v>11</v>
      </c>
      <c r="D26" s="571"/>
      <c r="E26" s="572"/>
      <c r="F26" s="838" t="str">
        <f>+表紙!F50</f>
        <v>本社：東京都渋谷区渋谷３丁目２９番２０号
事業場：横浜市内各所</v>
      </c>
      <c r="G26" s="839"/>
      <c r="H26" s="839"/>
      <c r="I26" s="839"/>
      <c r="J26" s="839"/>
      <c r="K26" s="839"/>
      <c r="L26" s="839"/>
      <c r="M26" s="839"/>
      <c r="N26" s="341" t="s">
        <v>172</v>
      </c>
      <c r="O26"/>
      <c r="P26"/>
      <c r="Q26" s="833" t="str">
        <f>IF(+表紙!Q50="","",+表紙!Q50)</f>
        <v>０３－５７７８－１０６５</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設備工事業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・連結　614,000 　
・単独　276,500</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連結　17,056人　／　単独　3,766人</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1383.7</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①産業廃棄物の適正処理を確保する為、関係する法令、その他の規則を遵守するとともに行政の環境施策に協力する。
②発生した産業廃棄物は、処理業者に委託する場合には、収集運搬から処分に至るまで確認し的確に管理する。
③再生利用ルートを確保する。
④処理内容を確認し、処理業者と適正な委託契約を締結する。
⑤マニフェスト伝票の管理を徹底する。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1420.3</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今後も上記の取組みを継続する。</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工程毎に発生したものをそれぞれ保管する。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今後も上記の取組みを継続する。</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1383.7</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730.09999999999991</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1383.7</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優良認定処理業者や神奈川県の優良業者認定制度の認定業者への委託の推奨</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1420.3</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791.7</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1420.3</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優良認定処理業者や神奈川県の優良業者認定制度の認定業者への委託の推奨</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2024-06-27T07:41:10Z</dcterms:created>
  <dcterms:modified xsi:type="dcterms:W3CDTF">2024-09-05T04:59:37Z</dcterms:modified>
</cp:coreProperties>
</file>