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2320" windowHeight="12045" tabRatio="89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N45" i="94"/>
  <c r="F12" i="89"/>
  <c r="H24" i="89" s="1"/>
  <c r="Y18" i="91"/>
  <c r="P16" i="91" s="1"/>
  <c r="X50" i="94" s="1"/>
  <c r="H45" i="94" l="1"/>
  <c r="H31" i="88"/>
  <c r="AL27" i="80"/>
  <c r="H29" i="80"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<sst xmlns="http://schemas.openxmlformats.org/spreadsheetml/2006/main" count="3275" uniqueCount="462">
  <si>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</si>
  <si>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</si>
  <si>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</si>
  <si>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</si>
  <si>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</si>
  <si>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</si>
  <si>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</si>
  <si>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</si>
  <si>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</si>
  <si>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</si>
  <si>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</si>
  <si>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</si>
  <si>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</si>
  <si>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</si>
  <si>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</si>
  <si>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</si>
  <si>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</si>
  <si>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</si>
  <si>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</si>
  <si>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</si>
  <si>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</si>
  <si>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</si>
  <si>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</si>
  <si>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</si>
  <si>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</si>
  <si>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</si>
  <si>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</si>
  <si>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</si>
  <si>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</si>
  <si>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</si>
  <si>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</si>
  <si>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</si>
  <si>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</si>
  <si>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</si>
  <si>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</si>
  <si>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</si>
  <si>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</si>
  <si>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</si>
  <si>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</si>
  <si>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</si>
  <si>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</si>
  <si>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</si>
  <si>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</si>
  <si>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</si>
  <si>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</si>
  <si>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</si>
  <si>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</si>
  <si>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</si>
  <si>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</si>
  <si>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</si>
  <si>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</si>
  <si>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</si>
  <si>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</si>
  <si>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</si>
  <si>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</si>
  <si>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</si>
  <si>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</si>
  <si>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</si>
  <si>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</si>
  <si>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</si>
  <si>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</si>
  <si>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</si>
  <si>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</si>
  <si>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</si>
  <si>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</si>
  <si>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</si>
  <si>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</si>
  <si>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</si>
  <si>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</si>
  <si>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</si>
  <si>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</si>
  <si>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</si>
  <si>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</si>
  <si>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</si>
  <si>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</si>
  <si>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</si>
  <si>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</si>
  <si>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</si>
  <si>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</si>
  <si>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</si>
  <si>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</si>
  <si>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</si>
  <si>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</si>
  <si>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</si>
  <si>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</si>
  <si>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</si>
  <si>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</si>
  <si>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</si>
  <si>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</si>
  <si>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</si>
  <si>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</si>
  <si>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</si>
  <si>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</si>
  <si>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</si>
  <si>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</si>
  <si>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</si>
  <si>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</si>
  <si>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</si>
  <si>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</si>
  <si>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</si>
  <si>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</si>
  <si>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</si>
  <si>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</si>
  <si>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</si>
  <si>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</si>
  <si>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</si>
  <si>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</si>
  <si>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</si>
  <si>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</si>
  <si>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</si>
  <si>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</si>
  <si>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</si>
  <si>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</si>
  <si>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</si>
  <si>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</si>
  <si>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</si>
  <si>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</si>
  <si>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</si>
  <si>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</si>
  <si>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</si>
  <si>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</si>
  <si>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</si>
  <si>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</si>
  <si>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</si>
  <si>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</si>
  <si>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</si>
  <si>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</si>
  <si>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</si>
  <si>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</si>
  <si>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</si>
  <si>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</si>
  <si>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</si>
  <si>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</si>
  <si>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</si>
  <si>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</si>
  <si>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</si>
  <si>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</si>
  <si>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</si>
  <si>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</si>
  <si>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</si>
  <si>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</si>
  <si>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</si>
  <si>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</si>
  <si>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</si>
  <si>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</si>
  <si>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</si>
  <si>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</si>
  <si>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</si>
  <si>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</si>
  <si>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</si>
  <si>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</si>
  <si>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</si>
  <si>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</si>
  <si>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</si>
  <si>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</si>
  <si>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</si>
  <si>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</si>
  <si>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</si>
  <si>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</si>
  <si>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</si>
  <si>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</si>
  <si>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</si>
  <si>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</si>
  <si>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</si>
  <si>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</si>
  <si>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</si>
  <si>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</si>
  <si>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</si>
  <si>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</si>
  <si>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</si>
  <si>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</si>
  <si>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</si>
  <si>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</si>
  <si>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</si>
  <si>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</si>
  <si>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</si>
  <si>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</si>
  <si>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</si>
  <si>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</si>
  <si>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</si>
  <si>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</si>
  <si>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</si>
  <si>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</si>
  <si>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</si>
  <si>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</si>
  <si>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</si>
  <si>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</si>
  <si>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</si>
  <si>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</si>
  <si>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</si>
  <si>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</si>
  <si>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</si>
  <si>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</si>
  <si>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</si>
  <si>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</si>
  <si>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</si>
  <si>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</si>
  <si>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</si>
  <si>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</si>
  <si>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</si>
  <si>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</si>
  <si>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</si>
  <si>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</si>
  <si>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</si>
  <si>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</si>
  <si>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</si>
  <si>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</si>
  <si>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</si>
  <si>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</si>
  <si>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</si>
  <si>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</si>
  <si>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</si>
  <si>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</si>
  <si>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</si>
  <si>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</si>
  <si>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</si>
  <si>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</si>
  <si>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</si>
  <si>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</si>
  <si>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</si>
  <si>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</si>
  <si>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</si>
  <si>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</si>
  <si>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</si>
  <si>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</si>
  <si>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</si>
  <si>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</si>
  <si>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</si>
  <si>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</si>
  <si>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</si>
  <si>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</si>
  <si>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</si>
  <si>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</si>
  <si>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</si>
  <si>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</si>
  <si>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</si>
  <si>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</si>
  <si>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</si>
  <si>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</si>
  <si>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</si>
  <si>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</si>
  <si>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</si>
  <si>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</si>
  <si>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</si>
  <si>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</si>
  <si>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</si>
  <si>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</si>
  <si>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</si>
  <si>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</si>
  <si>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</si>
  <si>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</si>
  <si>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</si>
  <si>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</si>
  <si>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</si>
  <si>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</si>
  <si>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</si>
  <si>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</si>
  <si>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</si>
  <si>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</si>
  <si>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</si>
  <si>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</si>
  <si>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</si>
  <si>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</si>
  <si>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</si>
  <si>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</si>
  <si>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</si>
  <si>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</si>
  <si>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</si>
  <si>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</si>
  <si>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</si>
  <si>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</si>
  <si>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</si>
  <si>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</si>
  <si>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</si>
  <si>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</si>
  <si>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</si>
  <si>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</si>
  <si>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</si>
  <si>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</si>
  <si>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</si>
  <si>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</si>
  <si>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</si>
  <si>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</si>
  <si>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</si>
  <si>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</si>
  <si>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</si>
  <si>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</si>
  <si>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</si>
  <si>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</si>
  <si>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</si>
  <si>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</si>
  <si>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</si>
  <si>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</si>
  <si>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</si>
  <si>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</si>
  <si>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</si>
  <si>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</si>
  <si>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</si>
  <si>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</si>
  <si>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</si>
  <si>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</si>
  <si>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</si>
  <si>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</si>
  <si>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</si>
  <si>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</si>
  <si>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</si>
  <si>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</si>
  <si>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</si>
  <si>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</si>
  <si>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</si>
  <si>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</si>
  <si>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</si>
  <si>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</si>
  <si>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</si>
  <si>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</si>
  <si>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</si>
  <si>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</si>
  <si>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</si>
  <si>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</si>
  <si>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</si>
  <si>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</si>
  <si>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</si>
  <si>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</si>
  <si>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</si>
  <si>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</si>
  <si>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</si>
  <si>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</si>
  <si>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</si>
  <si>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</si>
  <si>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</si>
  <si>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</si>
  <si>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</si>
  <si>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</si>
  <si>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</si>
  <si>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</si>
  <si>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</si>
  <si>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</si>
  <si>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</si>
  <si>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</si>
  <si>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</si>
  <si>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</si>
  <si>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</si>
  <si>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</si>
  <si>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</si>
  <si>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</si>
  <si>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</si>
  <si>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</si>
  <si>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</si>
  <si>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</si>
  <si>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</si>
  <si>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</si>
  <si>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</si>
  <si>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</si>
  <si>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</si>
  <si>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</si>
  <si>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</si>
  <si>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</si>
  <si>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</si>
  <si>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</si>
  <si>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</si>
  <si>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</si>
  <si>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</si>
  <si>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</si>
  <si>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</si>
  <si>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</si>
  <si>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</si>
  <si>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</si>
  <si>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</si>
  <si>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</si>
  <si>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</si>
  <si>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</si>
  <si>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</si>
  <si>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</si>
  <si>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</si>
  <si>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</si>
  <si>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</si>
  <si>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</si>
  <si>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</si>
  <si>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</si>
  <si>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</si>
  <si>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</si>
  <si>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</si>
  <si>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</si>
  <si>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</si>
  <si>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</si>
  <si>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</si>
  <si>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</si>
  <si>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</si>
  <si>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</si>
  <si>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</si>
  <si>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</si>
  <si>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</si>
  <si>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</si>
  <si>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</si>
  <si>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</si>
  <si>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</si>
  <si>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</si>
  <si>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</si>
  <si>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</si>
  <si>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</si>
  <si>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</si>
  <si>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</si>
  <si>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</si>
  <si>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</si>
  <si>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</si>
  <si>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</si>
  <si>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</si>
  <si>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</si>
  <si>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</si>
  <si>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</si>
  <si>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</si>
  <si>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</si>
  <si>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</si>
  <si>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</si>
  <si>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</si>
  <si>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</si>
  <si>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</si>
  <si>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</si>
  <si>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</si>
  <si>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</si>
  <si>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</si>
  <si>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</si>
  <si>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</si>
  <si>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</si>
  <si>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</si>
  <si>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</si>
  <si>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</si>
  <si>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</si>
  <si>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</si>
  <si>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</si>
  <si>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</si>
  <si>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</si>
  <si>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</si>
  <si>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</si>
  <si>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</si>
  <si>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</si>
  <si>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</si>
  <si>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</si>
  <si>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</si>
  <si>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</si>
  <si>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</si>
  <si>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</si>
  <si>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</si>
  <si>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</si>
  <si>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</si>
  <si>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</si>
  <si>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</si>
  <si>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</si>
  <si>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</si>
  <si>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</si>
  <si>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</si>
  <si>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</si>
  <si>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03-6752-7017</t>
    <phoneticPr fontId="3"/>
  </si>
  <si>
    <t>岡山県岡山市北区内山下１－１－１３</t>
    <phoneticPr fontId="3"/>
  </si>
  <si>
    <t>株式会社  大 本 組
安全環境品質部長　大嶋　泰宏</t>
    <phoneticPr fontId="3"/>
  </si>
  <si>
    <t>株式会社大本組　横浜支店　横浜市内　建設工事作業所</t>
    <phoneticPr fontId="3"/>
  </si>
  <si>
    <t>（作業所）　横浜市内一円
（事業者）　神奈川県横浜市中区住吉町２－２２</t>
    <phoneticPr fontId="3"/>
  </si>
  <si>
    <t>086-227-5164</t>
    <phoneticPr fontId="3"/>
  </si>
  <si>
    <t>横浜市長</t>
    <phoneticPr fontId="3"/>
  </si>
  <si>
    <t>Ｄ－建設業</t>
    <phoneticPr fontId="3"/>
  </si>
  <si>
    <t>総合工事業</t>
    <phoneticPr fontId="3"/>
  </si>
  <si>
    <t>令和    6年    6月    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</si>
</sst>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72488" y="2207971"/>
          <a:ext cx="619582" cy="638632"/>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62963" y="2198446"/>
          <a:ext cx="631089" cy="638632"/>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62963" y="2207971"/>
          <a:ext cx="631089" cy="638632"/>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62963" y="2188921"/>
          <a:ext cx="631089" cy="638632"/>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62963" y="2227021"/>
          <a:ext cx="631089" cy="629107"/>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62963" y="2217496"/>
          <a:ext cx="631089" cy="638632"/>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62963" y="2198446"/>
          <a:ext cx="631089" cy="638632"/>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62963" y="2198446"/>
          <a:ext cx="631089" cy="638632"/>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62963" y="2217496"/>
          <a:ext cx="631089" cy="638632"/>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62963" y="2198446"/>
          <a:ext cx="631089" cy="638632"/>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62963" y="2207971"/>
          <a:ext cx="631089" cy="638632"/>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62963" y="2198446"/>
          <a:ext cx="631089" cy="638632"/>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62963" y="2188921"/>
          <a:ext cx="631089" cy="629107"/>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62963" y="2217496"/>
          <a:ext cx="631089" cy="638632"/>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62963" y="2207971"/>
          <a:ext cx="631089" cy="638632"/>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62963" y="2207971"/>
          <a:ext cx="631089" cy="638632"/>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62963" y="2217496"/>
          <a:ext cx="631089" cy="638632"/>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62963" y="2207971"/>
          <a:ext cx="631089" cy="638632"/>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62963" y="2198446"/>
          <a:ext cx="631089" cy="638632"/>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62963" y="2188921"/>
          <a:ext cx="631089" cy="638632"/>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7" zoomScaleNormal="100" zoomScaleSheetLayoutView="100" workbookViewId="0">
      <selection activeCell="L35" sqref="L35"/>
    </sheetView>
  </sheetViews>
  <sheetFormatPr defaultColWidth="9" defaultRowHeight="12" x14ac:dyDescent="0.15"/>
  <cols>
    <col min="1" max="1" width="1" style="26" customWidth="1"/>
    <col min="2" max="2" width="3.25" style="26" customWidth="1"/>
    <col min="3" max="3" width="3.25" style="25" customWidth="1"/>
    <col min="4" max="4" width="3.875" style="25" customWidth="1"/>
    <col min="5" max="5" width="9.7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2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25"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461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458</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457</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2210</v>
      </c>
      <c r="N48" s="586"/>
      <c r="O48" s="587"/>
    </row>
    <row r="49" spans="3:21" ht="18" customHeight="1" x14ac:dyDescent="0.15">
      <c r="C49" s="564" t="s">
        <v>11</v>
      </c>
      <c r="D49" s="565"/>
      <c r="E49" s="566"/>
      <c r="F49" s="619" t="s">
        <v>456</v>
      </c>
      <c r="G49" s="620"/>
      <c r="H49" s="620"/>
      <c r="I49" s="620"/>
      <c r="J49" s="620"/>
      <c r="K49" s="620"/>
      <c r="L49" s="471" t="s">
        <v>172</v>
      </c>
      <c r="M49" s="474"/>
      <c r="N49" s="588" t="s">
        <v>452</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459</v>
      </c>
      <c r="G52" s="519"/>
      <c r="H52" s="519"/>
      <c r="I52" s="519"/>
      <c r="J52" s="36" t="s">
        <v>47</v>
      </c>
      <c r="K52" s="36"/>
      <c r="L52" s="520" t="s">
        <v>460</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24</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10</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1119.8</v>
      </c>
      <c r="I63" s="293" t="s">
        <v>4</v>
      </c>
      <c r="J63" s="542" t="s">
        <v>324</v>
      </c>
      <c r="K63" s="543"/>
      <c r="L63" s="544"/>
      <c r="M63" s="534">
        <f>+別紙!AA14</f>
        <v>1119.8</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820.8</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996.8</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0" width="9" style="50"/>
    <col min="51" max="51" width="49.75" style="50" bestFit="1" customWidth="1"/>
    <col min="52" max="53" width="9" style="50"/>
    <col min="54" max="54" width="54.375" style="50" bestFit="1" customWidth="1"/>
    <col min="55" max="55" width="13" style="50" bestFit="1" customWidth="1"/>
    <col min="56" max="56" width="24.25" style="50" bestFit="1" customWidth="1"/>
    <col min="57" max="58" width="9" style="50"/>
    <col min="59" max="59" width="16.25" style="50" customWidth="1"/>
    <col min="60" max="16384" width="9" style="50"/>
  </cols>
  <sheetData>
    <row r="1" spans="2:49" ht="27.2"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2"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2"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sqref="A1:B1"/>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1" zoomScaleNormal="100" workbookViewId="0"/>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AT33" sqref="AT33"/>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13</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13</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13</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2" customHeight="1" thickTop="1" thickBot="1" x14ac:dyDescent="0.2">
      <c r="B31" s="711" t="s">
        <v>226</v>
      </c>
      <c r="C31" s="712"/>
      <c r="D31" s="700">
        <v>9</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AT33" sqref="AT33"/>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0.2</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0.2</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0.2</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2" customHeight="1" thickTop="1" thickBot="1" x14ac:dyDescent="0.2">
      <c r="B31" s="711" t="s">
        <v>226</v>
      </c>
      <c r="C31" s="712"/>
      <c r="D31" s="700">
        <v>0.2</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AS32" sqref="AS32"/>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1.6</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1.6</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1.6</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2" customHeight="1" thickTop="1" thickBot="1" x14ac:dyDescent="0.2">
      <c r="B31" s="711" t="s">
        <v>226</v>
      </c>
      <c r="C31" s="712"/>
      <c r="D31" s="700">
        <v>1.6</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Y23" sqref="Y23"/>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292</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292</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292</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2" customHeight="1" thickTop="1" thickBot="1" x14ac:dyDescent="0.2">
      <c r="B31" s="711" t="s">
        <v>226</v>
      </c>
      <c r="C31" s="712"/>
      <c r="D31" s="700">
        <v>292</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552</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552</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253</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2" customHeight="1" thickTop="1" thickBot="1" x14ac:dyDescent="0.2">
      <c r="B31" s="711" t="s">
        <v>226</v>
      </c>
      <c r="C31" s="712"/>
      <c r="D31" s="700">
        <v>552</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2"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2"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4" zoomScaleNormal="100" workbookViewId="0">
      <selection activeCell="AA28" sqref="AA28:AE28"/>
    </sheetView>
  </sheetViews>
  <sheetFormatPr defaultColWidth="9" defaultRowHeight="12" x14ac:dyDescent="0.15"/>
  <cols>
    <col min="1" max="2" width="2.875" style="50" customWidth="1"/>
    <col min="3" max="3" width="18.25" style="50" customWidth="1"/>
    <col min="4" max="5" width="4.25" style="50" customWidth="1"/>
    <col min="6" max="6" width="3.75" style="50" customWidth="1"/>
    <col min="7" max="7" width="2.25" style="50" customWidth="1"/>
    <col min="8" max="8" width="10.25" style="50" customWidth="1"/>
    <col min="9" max="9" width="2.25" style="50" customWidth="1"/>
    <col min="10" max="11" width="2.37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375" style="50" customWidth="1"/>
    <col min="25" max="25" width="2.875" style="50" customWidth="1"/>
    <col min="26" max="26" width="7.75" style="50" customWidth="1"/>
    <col min="27" max="27" width="4.75" style="50" customWidth="1"/>
    <col min="28" max="28" width="2" style="50" customWidth="1"/>
    <col min="29" max="30" width="2.25" style="50" customWidth="1"/>
    <col min="31" max="31" width="3.125" style="50" customWidth="1"/>
    <col min="32" max="33" width="2.25" style="50" customWidth="1"/>
    <col min="34" max="34" width="2.875" style="50" customWidth="1"/>
    <col min="35" max="35" width="7.75" style="50" customWidth="1"/>
    <col min="36" max="37" width="4.25" style="50" customWidth="1"/>
    <col min="38" max="38" width="3.25" style="50" customWidth="1"/>
    <col min="39" max="39" width="2.75" style="50" customWidth="1"/>
    <col min="40" max="40" width="2.875" style="50" customWidth="1"/>
    <col min="41" max="41" width="10.75" style="50" customWidth="1"/>
    <col min="42" max="42" width="2.875" style="50" customWidth="1"/>
    <col min="43" max="44" width="2.375" style="50" customWidth="1"/>
    <col min="45" max="45" width="2.75" style="50" customWidth="1"/>
    <col min="46" max="46" width="7.75" style="50" customWidth="1"/>
    <col min="47" max="47" width="11.75" style="50" customWidth="1"/>
    <col min="48" max="48" width="1.875" style="50" customWidth="1"/>
    <col min="49" max="49" width="5.25" style="50" customWidth="1"/>
    <col min="50" max="58" width="9" style="50"/>
    <col min="59" max="59" width="16.25" style="50" customWidth="1"/>
    <col min="60" max="16384" width="9" style="50"/>
  </cols>
  <sheetData>
    <row r="1" spans="2:49" ht="27.2"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株式会社大本組　横浜支店　横浜市内　建設工事作業所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2"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0.7</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2"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2"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2" customHeight="1" thickBot="1" x14ac:dyDescent="0.2">
      <c r="B24" s="711" t="s">
        <v>200</v>
      </c>
      <c r="C24" s="712"/>
      <c r="D24" s="700">
        <v>261</v>
      </c>
      <c r="E24" s="700"/>
      <c r="F24" s="700"/>
      <c r="G24" s="212" t="s">
        <v>198</v>
      </c>
      <c r="H24" s="678">
        <f>+F12</f>
        <v>0.7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0.5</v>
      </c>
      <c r="AT24" s="647"/>
      <c r="AU24" s="647"/>
      <c r="AV24" s="62" t="s">
        <v>13</v>
      </c>
      <c r="AW24" s="503"/>
    </row>
    <row r="25" spans="2:49" ht="27.2"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2" customHeight="1" thickBot="1" x14ac:dyDescent="0.2">
      <c r="B27" s="711" t="s">
        <v>223</v>
      </c>
      <c r="C27" s="712"/>
      <c r="D27" s="700">
        <v>0</v>
      </c>
      <c r="E27" s="700"/>
      <c r="F27" s="700"/>
      <c r="G27" s="212" t="s">
        <v>198</v>
      </c>
      <c r="H27" s="678">
        <f>+Y21</f>
        <v>0</v>
      </c>
      <c r="I27" s="679"/>
      <c r="J27" s="212" t="s">
        <v>198</v>
      </c>
      <c r="M27" s="652"/>
      <c r="P27" s="682">
        <f>+R30+ROUND(R33,1)</f>
        <v>0.7</v>
      </c>
      <c r="Q27" s="683"/>
      <c r="R27" s="683"/>
      <c r="S27" s="683"/>
      <c r="T27" s="54" t="s">
        <v>38</v>
      </c>
      <c r="U27" s="74"/>
      <c r="V27" s="74"/>
      <c r="Y27" s="72" t="s">
        <v>39</v>
      </c>
      <c r="Z27" s="75"/>
      <c r="AH27" s="63"/>
      <c r="AI27" s="63"/>
      <c r="AJ27" s="63"/>
      <c r="AK27" s="63"/>
      <c r="AL27" s="646">
        <f>+AH18+P27</f>
        <v>0.7</v>
      </c>
      <c r="AM27" s="647"/>
      <c r="AN27" s="647"/>
      <c r="AO27" s="647"/>
      <c r="AP27" s="62" t="s">
        <v>13</v>
      </c>
      <c r="AQ27" s="322"/>
      <c r="AR27" s="141"/>
      <c r="AS27" s="632">
        <v>0</v>
      </c>
      <c r="AT27" s="633"/>
      <c r="AU27" s="633"/>
      <c r="AV27" s="62" t="s">
        <v>13</v>
      </c>
      <c r="AW27" s="503"/>
    </row>
    <row r="28" spans="2:49" ht="27.2"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711" t="s">
        <v>224</v>
      </c>
      <c r="C29" s="712"/>
      <c r="D29" s="700">
        <v>261</v>
      </c>
      <c r="E29" s="700"/>
      <c r="F29" s="700"/>
      <c r="G29" s="212" t="s">
        <v>198</v>
      </c>
      <c r="H29" s="678">
        <f>+AL27</f>
        <v>0.7</v>
      </c>
      <c r="I29" s="679"/>
      <c r="J29" s="212" t="s">
        <v>198</v>
      </c>
      <c r="M29" s="652"/>
      <c r="P29" s="66"/>
      <c r="Q29" s="158"/>
      <c r="R29" s="61" t="s">
        <v>183</v>
      </c>
      <c r="S29" s="654" t="s">
        <v>33</v>
      </c>
      <c r="T29" s="668"/>
      <c r="U29" s="668"/>
      <c r="V29" s="669"/>
      <c r="W29" s="58"/>
      <c r="X29" s="76"/>
      <c r="Y29" s="684" t="s">
        <v>258</v>
      </c>
      <c r="Z29" s="685"/>
      <c r="AA29" s="640">
        <v>0.2</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2" customHeight="1" thickBot="1" x14ac:dyDescent="0.2">
      <c r="B30" s="711" t="s">
        <v>225</v>
      </c>
      <c r="C30" s="712"/>
      <c r="D30" s="700">
        <v>261</v>
      </c>
      <c r="E30" s="700"/>
      <c r="F30" s="700"/>
      <c r="G30" s="212" t="s">
        <v>198</v>
      </c>
      <c r="H30" s="678">
        <f>+AL30</f>
        <v>0.7</v>
      </c>
      <c r="I30" s="679"/>
      <c r="J30" s="212" t="s">
        <v>198</v>
      </c>
      <c r="M30" s="652"/>
      <c r="P30" s="66"/>
      <c r="R30" s="682">
        <f>+ROUND(AA28,1)+ROUND(AA29,1)+ROUND(AA30,1)</f>
        <v>0.7</v>
      </c>
      <c r="S30" s="683"/>
      <c r="T30" s="683"/>
      <c r="U30" s="683"/>
      <c r="V30" s="54" t="s">
        <v>16</v>
      </c>
      <c r="Y30" s="684" t="s">
        <v>186</v>
      </c>
      <c r="Z30" s="685"/>
      <c r="AA30" s="640">
        <v>0</v>
      </c>
      <c r="AB30" s="641"/>
      <c r="AC30" s="641"/>
      <c r="AD30" s="641"/>
      <c r="AE30" s="641"/>
      <c r="AF30" s="54" t="s">
        <v>13</v>
      </c>
      <c r="AL30" s="632">
        <v>0.7</v>
      </c>
      <c r="AM30" s="633"/>
      <c r="AN30" s="633"/>
      <c r="AO30" s="633"/>
      <c r="AP30" s="62" t="s">
        <v>13</v>
      </c>
      <c r="AS30" s="677"/>
      <c r="AT30" s="674"/>
      <c r="AU30" s="674"/>
      <c r="AV30" s="675"/>
      <c r="AW30" s="503"/>
    </row>
    <row r="31" spans="2:49" ht="27.2" customHeight="1" thickTop="1" thickBot="1" x14ac:dyDescent="0.2">
      <c r="B31" s="711" t="s">
        <v>226</v>
      </c>
      <c r="C31" s="712"/>
      <c r="D31" s="700">
        <v>142</v>
      </c>
      <c r="E31" s="700"/>
      <c r="F31" s="700"/>
      <c r="G31" s="212" t="s">
        <v>198</v>
      </c>
      <c r="H31" s="678">
        <f>+AS24</f>
        <v>0.5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2"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2"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70" zoomScaleNormal="70" workbookViewId="0"/>
  </sheetViews>
  <sheetFormatPr defaultColWidth="9" defaultRowHeight="11.25" x14ac:dyDescent="0.15"/>
  <cols>
    <col min="1" max="1" width="2.375" style="11" customWidth="1"/>
    <col min="2" max="3" width="3.75" style="11" customWidth="1"/>
    <col min="4" max="4" width="4.375" style="11" customWidth="1"/>
    <col min="5" max="5" width="3.75" style="11" customWidth="1"/>
    <col min="6" max="6" width="40.75" style="11" customWidth="1"/>
    <col min="7" max="7" width="9.75" style="11" customWidth="1"/>
    <col min="8" max="8" width="10.2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株式会社大本組　横浜支店　横浜市内　建設工事作業所</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13</v>
      </c>
      <c r="M9" s="393">
        <f>IF(OR(ｷ.紙くず!D24&gt;0,ｷ.紙くず!D24&lt;0),ｷ.紙くず!D24,IF(M$19&gt;0,"0",0))</f>
        <v>0.2</v>
      </c>
      <c r="N9" s="393">
        <f>IF(OR(ｸ.木くず!D24&gt;0,ｸ.木くず!D24&lt;0),ｸ.木くず!D24,IF(N$19&gt;0,"0",0))</f>
        <v>1.6</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292</v>
      </c>
      <c r="U9" s="393">
        <f>IF(OR(ｿ.鉱さい!D24&gt;0,ｿ.鉱さい!D24&lt;0),ｿ.鉱さい!D24,IF(U$19&gt;0,"0",0))</f>
        <v>0</v>
      </c>
      <c r="V9" s="393">
        <f>IF(OR(ﾀ.がれき類!D24&gt;0,ﾀ.がれき類!D24&lt;0),ﾀ.がれき類!D24,IF(V$19&gt;0,"0",0))</f>
        <v>552</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261</v>
      </c>
      <c r="AA9" s="395">
        <f>IF(SUM(G9:Z9)&gt;0,SUM(G9:Z9),IF(AA$19&gt;0,"0",0))</f>
        <v>1119.8</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13</v>
      </c>
      <c r="M14" s="399">
        <f>IF(OR(ｷ.紙くず!D29&gt;0,ｷ.紙くず!D29&lt;0),ｷ.紙くず!D29,IF(M$19&gt;0,"0",0))</f>
        <v>0.2</v>
      </c>
      <c r="N14" s="399">
        <f>IF(OR(ｸ.木くず!D29&gt;0,ｸ.木くず!D29&lt;0),ｸ.木くず!D29,IF(N$19&gt;0,"0",0))</f>
        <v>1.6</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292</v>
      </c>
      <c r="U14" s="399">
        <f>IF(OR(ｿ.鉱さい!D29&gt;0,ｿ.鉱さい!D29&lt;0),ｿ.鉱さい!D29,IF(U$19&gt;0,"0",0))</f>
        <v>0</v>
      </c>
      <c r="V14" s="399">
        <f>IF(OR(ﾀ.がれき類!D29&gt;0,ﾀ.がれき類!D29&lt;0),ﾀ.がれき類!D29,IF(V$19&gt;0,"0",0))</f>
        <v>552</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261</v>
      </c>
      <c r="AA14" s="401">
        <f t="shared" si="0"/>
        <v>1119.8</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13</v>
      </c>
      <c r="M15" s="399">
        <f>IF(OR(ｷ.紙くず!D30&gt;0,ｷ.紙くず!D30&lt;0),ｷ.紙くず!D30,IF(M$19&gt;0,"0",0))</f>
        <v>0.2</v>
      </c>
      <c r="N15" s="399">
        <f>IF(OR(ｸ.木くず!D30&gt;0,ｸ.木くず!D30&lt;0),ｸ.木くず!D30,IF(N$19&gt;0,"0",0))</f>
        <v>1.6</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292</v>
      </c>
      <c r="U15" s="399">
        <f>IF(OR(ｿ.鉱さい!D30&gt;0,ｿ.鉱さい!D30&lt;0),ｿ.鉱さい!D30,IF(U$19&gt;0,"0",0))</f>
        <v>0</v>
      </c>
      <c r="V15" s="399">
        <f>IF(OR(ﾀ.がれき類!D30&gt;0,ﾀ.がれき類!D30&lt;0),ﾀ.がれき類!D30,IF(V$19&gt;0,"0",0))</f>
        <v>253</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261</v>
      </c>
      <c r="AA15" s="401">
        <f t="shared" si="0"/>
        <v>820.8</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9</v>
      </c>
      <c r="M16" s="399">
        <f>IF(OR(ｷ.紙くず!D31&gt;0,ｷ.紙くず!D31&lt;0),ｷ.紙くず!D31,IF(M$19&gt;0,"0",0))</f>
        <v>0.2</v>
      </c>
      <c r="N16" s="399">
        <f>IF(OR(ｸ.木くず!D31&gt;0,ｸ.木くず!D31&lt;0),ｸ.木くず!D31,IF(N$19&gt;0,"0",0))</f>
        <v>1.6</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292</v>
      </c>
      <c r="U16" s="399">
        <f>IF(OR(ｿ.鉱さい!D31&gt;0,ｿ.鉱さい!D31&lt;0),ｿ.鉱さい!D31,IF(U$19&gt;0,"0",0))</f>
        <v>0</v>
      </c>
      <c r="V16" s="399">
        <f>IF(OR(ﾀ.がれき類!D31&gt;0,ﾀ.がれき類!D31&lt;0),ﾀ.がれき類!D31,IF(V$19&gt;0,"0",0))</f>
        <v>552</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142</v>
      </c>
      <c r="AA16" s="401">
        <f t="shared" si="0"/>
        <v>996.8</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0</v>
      </c>
      <c r="U19" s="405">
        <f t="shared" si="1"/>
        <v>0</v>
      </c>
      <c r="V19" s="405">
        <f t="shared" si="1"/>
        <v>0</v>
      </c>
      <c r="W19" s="405">
        <f t="shared" si="1"/>
        <v>0</v>
      </c>
      <c r="X19" s="405">
        <f t="shared" si="1"/>
        <v>0</v>
      </c>
      <c r="Y19" s="405">
        <f t="shared" si="1"/>
        <v>0</v>
      </c>
      <c r="Z19" s="406">
        <f t="shared" si="1"/>
        <v>0.7</v>
      </c>
      <c r="AA19" s="407">
        <f t="shared" ref="AA19:AA25" si="2">SUM(G19:Z19)</f>
        <v>0.7</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0.7</v>
      </c>
      <c r="AA37" s="443">
        <f t="shared" si="4"/>
        <v>0.7</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0.7</v>
      </c>
      <c r="AA38" s="434">
        <f t="shared" si="4"/>
        <v>0.7</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0.5</v>
      </c>
      <c r="AA39" s="437">
        <f t="shared" si="4"/>
        <v>0.5</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0.2</v>
      </c>
      <c r="AA40" s="437">
        <f t="shared" si="4"/>
        <v>0.2</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0.7</v>
      </c>
      <c r="AA43" s="446">
        <f t="shared" si="4"/>
        <v>0.7</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0.7</v>
      </c>
      <c r="AA44" s="449">
        <f t="shared" si="4"/>
        <v>0.7</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0.5</v>
      </c>
      <c r="AA45" s="452">
        <f t="shared" si="4"/>
        <v>0.5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13</v>
      </c>
      <c r="M55" s="506">
        <f t="shared" si="10"/>
        <v>0.2</v>
      </c>
      <c r="N55" s="506">
        <f t="shared" si="10"/>
        <v>1.6</v>
      </c>
      <c r="O55" s="506">
        <f t="shared" si="10"/>
        <v>0</v>
      </c>
      <c r="P55" s="506">
        <f t="shared" si="10"/>
        <v>0</v>
      </c>
      <c r="Q55" s="506">
        <f t="shared" si="10"/>
        <v>0</v>
      </c>
      <c r="R55" s="506">
        <f t="shared" si="10"/>
        <v>0</v>
      </c>
      <c r="S55" s="506">
        <f t="shared" si="10"/>
        <v>0</v>
      </c>
      <c r="T55" s="506">
        <f t="shared" si="10"/>
        <v>292</v>
      </c>
      <c r="U55" s="506">
        <f t="shared" si="10"/>
        <v>0</v>
      </c>
      <c r="V55" s="506">
        <f t="shared" si="10"/>
        <v>552</v>
      </c>
      <c r="W55" s="506">
        <f t="shared" si="10"/>
        <v>0</v>
      </c>
      <c r="X55" s="506">
        <f t="shared" si="10"/>
        <v>0</v>
      </c>
      <c r="Y55" s="506">
        <f t="shared" si="10"/>
        <v>0</v>
      </c>
      <c r="Z55" s="506">
        <f t="shared" si="10"/>
        <v>261.7</v>
      </c>
      <c r="AA55" s="507">
        <f>+AA9+AA19+AA20</f>
        <v>1120.5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25" style="26" hidden="1" customWidth="1"/>
    <col min="2" max="2" width="3.25" style="26" customWidth="1"/>
    <col min="3" max="3" width="3.25" style="236" customWidth="1"/>
    <col min="4" max="4" width="2.75" style="236" customWidth="1"/>
    <col min="5" max="5" width="9.7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25"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4日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岡山県岡山市北区内山下１－１－１３</v>
      </c>
      <c r="K16" s="806"/>
      <c r="L16" s="807"/>
      <c r="M16" s="807"/>
      <c r="N16" s="807"/>
      <c r="O16" s="808"/>
    </row>
    <row r="17" spans="1:48" ht="26.25" customHeight="1" x14ac:dyDescent="0.15">
      <c r="C17" s="249"/>
      <c r="D17" s="250"/>
      <c r="E17" s="250"/>
      <c r="F17" s="250"/>
      <c r="G17" s="250"/>
      <c r="H17" s="254" t="s">
        <v>7</v>
      </c>
      <c r="I17" s="254"/>
      <c r="J17" s="806" t="str">
        <f>+表紙!J40</f>
        <v>株式会社  大 本 組
安全環境品質部長　大嶋　泰宏</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086-227-5164</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株式会社大本組　横浜支店　横浜市内　建設工事作業所</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2210</v>
      </c>
      <c r="N25" s="859"/>
      <c r="O25" s="860"/>
    </row>
    <row r="26" spans="1:48" ht="18" customHeight="1" x14ac:dyDescent="0.15">
      <c r="C26" s="839" t="s">
        <v>11</v>
      </c>
      <c r="D26" s="840"/>
      <c r="E26" s="841"/>
      <c r="F26" s="833" t="str">
        <f>+表紙!F49</f>
        <v>（作業所）　横浜市内一円
（事業者）　神奈川県横浜市中区住吉町２－２２</v>
      </c>
      <c r="G26" s="834"/>
      <c r="H26" s="834"/>
      <c r="I26" s="834"/>
      <c r="J26" s="834"/>
      <c r="K26" s="834"/>
      <c r="L26" s="139" t="s">
        <v>172</v>
      </c>
      <c r="M26" s="259"/>
      <c r="N26" s="837" t="str">
        <f>IF(+表紙!N49="","",+表紙!N49)</f>
        <v>03-6752-7017</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24</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1119.8</v>
      </c>
      <c r="I40" s="293" t="s">
        <v>4</v>
      </c>
      <c r="J40" s="542" t="s">
        <v>324</v>
      </c>
      <c r="K40" s="543"/>
      <c r="L40" s="544"/>
      <c r="M40" s="865">
        <f>+表紙!M63</f>
        <v>1119.8</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820.8</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996.8</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75" customWidth="1"/>
    <col min="3" max="3" width="65.75" customWidth="1"/>
    <col min="4" max="4" width="1.7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2024-06-04T02:24:54Z</dcterms:created>
  <dcterms:modified xsi:type="dcterms:W3CDTF">2024-09-05T04:59:48Z</dcterms:modified>
</cp:coreProperties>
</file>