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V43" i="94" s="1"/>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<sst xmlns="http://schemas.openxmlformats.org/spreadsheetml/2006/main" count="3276" uniqueCount="461">
  <si>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</si>
  <si>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</si>
  <si>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</si>
  <si>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</si>
  <si>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</si>
  <si>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</si>
  <si>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</si>
  <si>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</si>
  <si>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</si>
  <si>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</si>
  <si>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</si>
  <si>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</si>
  <si>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</si>
  <si>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</si>
  <si>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</si>
  <si>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</si>
  <si>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</si>
  <si>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</si>
  <si>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</si>
  <si>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</si>
  <si>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</si>
  <si>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</si>
  <si>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</si>
  <si>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</si>
  <si>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</si>
  <si>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</si>
  <si>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</si>
  <si>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</si>
  <si>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</si>
  <si>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</si>
  <si>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</si>
  <si>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</si>
  <si>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</si>
  <si>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</si>
  <si>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</si>
  <si>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</si>
  <si>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</si>
  <si>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</si>
  <si>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</si>
  <si>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</si>
  <si>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</si>
  <si>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</si>
  <si>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</si>
  <si>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</si>
  <si>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</si>
  <si>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</si>
  <si>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</si>
  <si>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</si>
  <si>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</si>
  <si>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</si>
  <si>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</si>
  <si>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</si>
  <si>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</si>
  <si>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</si>
  <si>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</si>
  <si>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</si>
  <si>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</si>
  <si>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</si>
  <si>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</si>
  <si>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</si>
  <si>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</si>
  <si>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</si>
  <si>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</si>
  <si>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</si>
  <si>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</si>
  <si>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</si>
  <si>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</si>
  <si>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</si>
  <si>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</si>
  <si>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</si>
  <si>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</si>
  <si>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</si>
  <si>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</si>
  <si>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</si>
  <si>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</si>
  <si>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</si>
  <si>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</si>
  <si>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</si>
  <si>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</si>
  <si>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</si>
  <si>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</si>
  <si>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</si>
  <si>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</si>
  <si>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</si>
  <si>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</si>
  <si>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</si>
  <si>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</si>
  <si>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</si>
  <si>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</si>
  <si>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</si>
  <si>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</si>
  <si>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</si>
  <si>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</si>
  <si>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</si>
  <si>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</si>
  <si>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</si>
  <si>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</si>
  <si>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</si>
  <si>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</si>
  <si>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</si>
  <si>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</si>
  <si>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</si>
  <si>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</si>
  <si>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</si>
  <si>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</si>
  <si>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</si>
  <si>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</si>
  <si>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</si>
  <si>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</si>
  <si>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</si>
  <si>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</si>
  <si>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</si>
  <si>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</si>
  <si>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</si>
  <si>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</si>
  <si>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</si>
  <si>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</si>
  <si>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</si>
  <si>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</si>
  <si>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</si>
  <si>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</si>
  <si>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</si>
  <si>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</si>
  <si>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</si>
  <si>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</si>
  <si>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</si>
  <si>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</si>
  <si>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</si>
  <si>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</si>
  <si>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</si>
  <si>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</si>
  <si>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</si>
  <si>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</si>
  <si>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</si>
  <si>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</si>
  <si>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</si>
  <si>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</si>
  <si>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</si>
  <si>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</si>
  <si>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</si>
  <si>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</si>
  <si>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</si>
  <si>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</si>
  <si>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</si>
  <si>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</si>
  <si>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</si>
  <si>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</si>
  <si>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</si>
  <si>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</si>
  <si>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</si>
  <si>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</si>
  <si>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</si>
  <si>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</si>
  <si>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</si>
  <si>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</si>
  <si>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</si>
  <si>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</si>
  <si>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</si>
  <si>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</si>
  <si>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</si>
  <si>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</si>
  <si>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</si>
  <si>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</si>
  <si>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</si>
  <si>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</si>
  <si>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</si>
  <si>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</si>
  <si>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</si>
  <si>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</si>
  <si>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</si>
  <si>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</si>
  <si>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</si>
  <si>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</si>
  <si>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</si>
  <si>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</si>
  <si>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</si>
  <si>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</si>
  <si>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</si>
  <si>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</si>
  <si>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</si>
  <si>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</si>
  <si>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</si>
  <si>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</si>
  <si>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</si>
  <si>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</si>
  <si>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</si>
  <si>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</si>
  <si>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</si>
  <si>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</si>
  <si>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</si>
  <si>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</si>
  <si>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</si>
  <si>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</si>
  <si>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</si>
  <si>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</si>
  <si>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</si>
  <si>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</si>
  <si>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</si>
  <si>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</si>
  <si>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</si>
  <si>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</si>
  <si>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</si>
  <si>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</si>
  <si>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</si>
  <si>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</si>
  <si>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</si>
  <si>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</si>
  <si>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</si>
  <si>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</si>
  <si>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</si>
  <si>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</si>
  <si>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</si>
  <si>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</si>
  <si>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</si>
  <si>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</si>
  <si>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</si>
  <si>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</si>
  <si>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</si>
  <si>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</si>
  <si>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</si>
  <si>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</si>
  <si>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</si>
  <si>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</si>
  <si>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</si>
  <si>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</si>
  <si>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</si>
  <si>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</si>
  <si>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</si>
  <si>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</si>
  <si>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</si>
  <si>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</si>
  <si>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</si>
  <si>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</si>
  <si>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</si>
  <si>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</si>
  <si>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</si>
  <si>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</si>
  <si>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</si>
  <si>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</si>
  <si>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</si>
  <si>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</si>
  <si>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</si>
  <si>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</si>
  <si>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</si>
  <si>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</si>
  <si>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</si>
  <si>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</si>
  <si>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</si>
  <si>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</si>
  <si>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</si>
  <si>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</si>
  <si>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</si>
  <si>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</si>
  <si>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</si>
  <si>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</si>
  <si>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</si>
  <si>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</si>
  <si>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</si>
  <si>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</si>
  <si>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</si>
  <si>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</si>
  <si>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</si>
  <si>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</si>
  <si>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</si>
  <si>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</si>
  <si>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</si>
  <si>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</si>
  <si>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</si>
  <si>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</si>
  <si>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</si>
  <si>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</si>
  <si>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</si>
  <si>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</si>
  <si>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</si>
  <si>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</si>
  <si>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</si>
  <si>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</si>
  <si>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</si>
  <si>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</si>
  <si>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</si>
  <si>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</si>
  <si>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</si>
  <si>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</si>
  <si>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</si>
  <si>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</si>
  <si>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</si>
  <si>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</si>
  <si>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</si>
  <si>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</si>
  <si>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</si>
  <si>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</si>
  <si>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</si>
  <si>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</si>
  <si>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</si>
  <si>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</si>
  <si>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</si>
  <si>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</si>
  <si>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</si>
  <si>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</si>
  <si>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</si>
  <si>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</si>
  <si>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</si>
  <si>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</si>
  <si>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</si>
  <si>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</si>
  <si>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</si>
  <si>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</si>
  <si>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</si>
  <si>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</si>
  <si>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</si>
  <si>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</si>
  <si>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</si>
  <si>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</si>
  <si>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</si>
  <si>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</si>
  <si>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</si>
  <si>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</si>
  <si>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</si>
  <si>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</si>
  <si>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</si>
  <si>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</si>
  <si>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</si>
  <si>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</si>
  <si>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</si>
  <si>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</si>
  <si>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</si>
  <si>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</si>
  <si>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</si>
  <si>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</si>
  <si>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</si>
  <si>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</si>
  <si>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</si>
  <si>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</si>
  <si>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</si>
  <si>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</si>
  <si>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</si>
  <si>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</si>
  <si>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</si>
  <si>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</si>
  <si>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</si>
  <si>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</si>
  <si>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</si>
  <si>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</si>
  <si>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</si>
  <si>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</si>
  <si>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</si>
  <si>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</si>
  <si>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</si>
  <si>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</si>
  <si>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</si>
  <si>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</si>
  <si>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</si>
  <si>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</si>
  <si>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</si>
  <si>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</si>
  <si>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</si>
  <si>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</si>
  <si>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</si>
  <si>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</si>
  <si>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</si>
  <si>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</si>
  <si>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</si>
  <si>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</si>
  <si>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</si>
  <si>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</si>
  <si>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</si>
  <si>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</si>
  <si>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</si>
  <si>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</si>
  <si>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</si>
  <si>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</si>
  <si>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</si>
  <si>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</si>
  <si>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</si>
  <si>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</si>
  <si>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</si>
  <si>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</si>
  <si>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</si>
  <si>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</si>
  <si>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</si>
  <si>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</si>
  <si>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</si>
  <si>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</si>
  <si>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</si>
  <si>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</si>
  <si>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</si>
  <si>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</si>
  <si>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</si>
  <si>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</si>
  <si>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</si>
  <si>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</si>
  <si>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</si>
  <si>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</si>
  <si>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</si>
  <si>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</si>
  <si>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</si>
  <si>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</si>
  <si>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</si>
  <si>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</si>
  <si>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</si>
  <si>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</si>
  <si>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</si>
  <si>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</si>
  <si>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</si>
  <si>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</si>
  <si>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</si>
  <si>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</si>
  <si>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</si>
  <si>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</si>
  <si>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</si>
  <si>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</si>
  <si>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</si>
  <si>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</si>
  <si>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</si>
  <si>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</si>
  <si>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</si>
  <si>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</si>
  <si>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</si>
  <si>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</si>
  <si>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</si>
  <si>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</si>
  <si>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</si>
  <si>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</si>
  <si>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</si>
  <si>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</si>
  <si>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</si>
  <si>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</si>
  <si>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</si>
  <si>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</si>
  <si>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</si>
  <si>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</si>
  <si>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</si>
  <si>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</si>
  <si>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</si>
  <si>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</si>
  <si>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</si>
  <si>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</si>
  <si>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</si>
  <si>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</si>
  <si>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</si>
  <si>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</si>
  <si>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</si>
  <si>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</si>
  <si>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</si>
  <si>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</si>
  <si>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</si>
  <si>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</si>
  <si>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</si>
  <si>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</si>
  <si>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</si>
  <si>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</si>
  <si>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</si>
  <si>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東京都千代田区飯田橋1-12-7</t>
    <rPh sb="0" eb="3">
      <t>トウキョウト</t>
    </rPh>
    <rPh sb="3" eb="10">
      <t>チヨダクイイダバシ</t>
    </rPh>
    <phoneticPr fontId="3"/>
  </si>
  <si>
    <t>前田建設工業株式会社東京土木支店
執行役員支店長　　小島　靖雅</t>
    <rPh sb="0" eb="6">
      <t>マエダケンセツコウギョウ</t>
    </rPh>
    <rPh sb="6" eb="10">
      <t>カブシキカイシャ</t>
    </rPh>
    <rPh sb="10" eb="16">
      <t>トウキョウドボクシテン</t>
    </rPh>
    <rPh sb="17" eb="24">
      <t>シッコウヤクインシテンチョウ</t>
    </rPh>
    <rPh sb="26" eb="28">
      <t>コジマ</t>
    </rPh>
    <rPh sb="29" eb="31">
      <t>ヤスマサ</t>
    </rPh>
    <phoneticPr fontId="3"/>
  </si>
  <si>
    <t>03-3222-0980</t>
    <phoneticPr fontId="3"/>
  </si>
  <si>
    <t>前田建設工業株式会社東京土木支店</t>
    <phoneticPr fontId="3"/>
  </si>
  <si>
    <t>東京都千代田区飯田橋1-12-7</t>
    <phoneticPr fontId="3"/>
  </si>
  <si>
    <t>03-3222-0980</t>
    <phoneticPr fontId="3"/>
  </si>
  <si>
    <t>総合建設業</t>
    <phoneticPr fontId="3"/>
  </si>
  <si>
    <t>　２６３名</t>
    <phoneticPr fontId="3"/>
  </si>
  <si>
    <t>令和   6年   6月  27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</si>
</sst>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743075" y="2219325"/>
          <a:ext cx="6191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733550" y="2209800"/>
          <a:ext cx="628650"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733550" y="2219325"/>
          <a:ext cx="628650"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733550" y="2209800"/>
          <a:ext cx="628650"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733550" y="2200275"/>
          <a:ext cx="628650"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733550" y="2228850"/>
          <a:ext cx="628650"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733550" y="2219325"/>
          <a:ext cx="628650"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733550" y="2219325"/>
          <a:ext cx="628650"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733550" y="2228850"/>
          <a:ext cx="628650"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733550" y="2219325"/>
          <a:ext cx="628650"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733550" y="2209800"/>
          <a:ext cx="628650"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733550" y="2209800"/>
          <a:ext cx="628650"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733550" y="2200275"/>
          <a:ext cx="628650"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733550" y="2219325"/>
          <a:ext cx="628650"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733550" y="2200275"/>
          <a:ext cx="628650"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733550" y="2238375"/>
          <a:ext cx="62865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733550" y="2228850"/>
          <a:ext cx="628650"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733550" y="2209800"/>
          <a:ext cx="628650"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733550" y="2209800"/>
          <a:ext cx="628650"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733550" y="2228850"/>
          <a:ext cx="628650"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L35" sqref="L3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451</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460</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454</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455</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2212</v>
      </c>
      <c r="N48" s="586"/>
      <c r="O48" s="587"/>
    </row>
    <row r="49" spans="3:21" ht="18" customHeight="1" x14ac:dyDescent="0.15">
      <c r="C49" s="564" t="s">
        <v>11</v>
      </c>
      <c r="D49" s="565"/>
      <c r="E49" s="566"/>
      <c r="F49" s="619" t="s">
        <v>456</v>
      </c>
      <c r="G49" s="620"/>
      <c r="H49" s="620"/>
      <c r="I49" s="620"/>
      <c r="J49" s="620"/>
      <c r="K49" s="620"/>
      <c r="L49" s="471" t="s">
        <v>172</v>
      </c>
      <c r="M49" s="474"/>
      <c r="N49" s="588" t="s">
        <v>457</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458</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30027</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t="s">
        <v>459</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10759.3</v>
      </c>
      <c r="I63" s="293" t="s">
        <v>4</v>
      </c>
      <c r="J63" s="542" t="s">
        <v>324</v>
      </c>
      <c r="K63" s="543"/>
      <c r="L63" s="544"/>
      <c r="M63" s="534">
        <f>+別紙!AA14</f>
        <v>10759.3</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1721</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10759.3</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3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3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3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B1:BJ76"/>
  <sheetViews>
    <sheetView showGridLines="0" topLeftCell="A16"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v>
      </c>
      <c r="Q27" s="683"/>
      <c r="R27" s="683"/>
      <c r="S27" s="683"/>
      <c r="T27" s="54" t="s">
        <v>38</v>
      </c>
      <c r="U27" s="74"/>
      <c r="V27" s="74"/>
      <c r="Y27" s="72" t="s">
        <v>39</v>
      </c>
      <c r="Z27" s="75"/>
      <c r="AH27" s="63"/>
      <c r="AI27" s="63"/>
      <c r="AJ27" s="63"/>
      <c r="AK27" s="63"/>
      <c r="AL27" s="646">
        <f>+AH18+P27</f>
        <v>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1</v>
      </c>
      <c r="I30" s="679"/>
      <c r="J30" s="212" t="s">
        <v>198</v>
      </c>
      <c r="M30" s="652"/>
      <c r="P30" s="66"/>
      <c r="R30" s="682">
        <f>+ROUND(AA28,1)+ROUND(AA29,1)+ROUND(AA30,1)</f>
        <v>1</v>
      </c>
      <c r="S30" s="683"/>
      <c r="T30" s="683"/>
      <c r="U30" s="683"/>
      <c r="V30" s="54" t="s">
        <v>16</v>
      </c>
      <c r="Y30" s="684" t="s">
        <v>186</v>
      </c>
      <c r="Z30" s="685"/>
      <c r="AA30" s="640"/>
      <c r="AB30" s="641"/>
      <c r="AC30" s="641"/>
      <c r="AD30" s="641"/>
      <c r="AE30" s="641"/>
      <c r="AF30" s="54" t="s">
        <v>13</v>
      </c>
      <c r="AL30" s="632">
        <v>1</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B1:BJ76"/>
  <sheetViews>
    <sheetView showGridLines="0" topLeftCell="A17" zoomScaleNormal="100" workbookViewId="0">
      <selection activeCell="AL32" sqref="AL32:AO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737.6</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5770</v>
      </c>
      <c r="E24" s="700"/>
      <c r="F24" s="700"/>
      <c r="G24" s="212" t="s">
        <v>198</v>
      </c>
      <c r="H24" s="678">
        <f>+F12</f>
        <v>737.6</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737.6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737.6</v>
      </c>
      <c r="Q27" s="683"/>
      <c r="R27" s="683"/>
      <c r="S27" s="683"/>
      <c r="T27" s="54" t="s">
        <v>38</v>
      </c>
      <c r="U27" s="74"/>
      <c r="V27" s="74"/>
      <c r="Y27" s="72" t="s">
        <v>39</v>
      </c>
      <c r="Z27" s="75"/>
      <c r="AH27" s="63"/>
      <c r="AI27" s="63"/>
      <c r="AJ27" s="63"/>
      <c r="AK27" s="63"/>
      <c r="AL27" s="646">
        <f>+AH18+P27</f>
        <v>737.6</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737.6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5770</v>
      </c>
      <c r="E29" s="700"/>
      <c r="F29" s="700"/>
      <c r="G29" s="212" t="s">
        <v>198</v>
      </c>
      <c r="H29" s="678">
        <f>+AL27</f>
        <v>737.6</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2</v>
      </c>
      <c r="E30" s="700"/>
      <c r="F30" s="700"/>
      <c r="G30" s="212" t="s">
        <v>198</v>
      </c>
      <c r="H30" s="678">
        <f>+AL30</f>
        <v>181</v>
      </c>
      <c r="I30" s="679"/>
      <c r="J30" s="212" t="s">
        <v>198</v>
      </c>
      <c r="M30" s="652"/>
      <c r="P30" s="66"/>
      <c r="R30" s="682">
        <f>+ROUND(AA28,1)+ROUND(AA29,1)+ROUND(AA30,1)</f>
        <v>737.6</v>
      </c>
      <c r="S30" s="683"/>
      <c r="T30" s="683"/>
      <c r="U30" s="683"/>
      <c r="V30" s="54" t="s">
        <v>16</v>
      </c>
      <c r="Y30" s="684" t="s">
        <v>186</v>
      </c>
      <c r="Z30" s="685"/>
      <c r="AA30" s="640"/>
      <c r="AB30" s="641"/>
      <c r="AC30" s="641"/>
      <c r="AD30" s="641"/>
      <c r="AE30" s="641"/>
      <c r="AF30" s="54" t="s">
        <v>13</v>
      </c>
      <c r="AL30" s="632">
        <v>181</v>
      </c>
      <c r="AM30" s="633"/>
      <c r="AN30" s="633"/>
      <c r="AO30" s="633"/>
      <c r="AP30" s="62" t="s">
        <v>13</v>
      </c>
      <c r="AS30" s="677"/>
      <c r="AT30" s="674"/>
      <c r="AU30" s="674"/>
      <c r="AV30" s="675"/>
      <c r="AW30" s="503"/>
    </row>
    <row r="31" spans="2:49" ht="27" customHeight="1" thickTop="1" thickBot="1" x14ac:dyDescent="0.2">
      <c r="B31" s="711" t="s">
        <v>226</v>
      </c>
      <c r="C31" s="712"/>
      <c r="D31" s="700">
        <v>5770</v>
      </c>
      <c r="E31" s="700"/>
      <c r="F31" s="700"/>
      <c r="G31" s="212" t="s">
        <v>198</v>
      </c>
      <c r="H31" s="678">
        <f>+AS24</f>
        <v>737.6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6" zoomScaleNormal="100" workbookViewId="0">
      <selection activeCell="F18" sqref="F1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前田建設工業株式会社東京土木支店</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C000"/>
    <pageSetUpPr fitToPage="1"/>
  </sheetPr>
  <dimension ref="B1:BJ76"/>
  <sheetViews>
    <sheetView showGridLines="0" zoomScaleNormal="100" workbookViewId="0">
      <selection activeCell="W11" sqref="W1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68</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1.5</v>
      </c>
      <c r="E24" s="700"/>
      <c r="F24" s="700"/>
      <c r="G24" s="212" t="s">
        <v>198</v>
      </c>
      <c r="H24" s="678">
        <f>+F12</f>
        <v>68</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68</v>
      </c>
      <c r="Q27" s="683"/>
      <c r="R27" s="683"/>
      <c r="S27" s="683"/>
      <c r="T27" s="54" t="s">
        <v>38</v>
      </c>
      <c r="U27" s="74"/>
      <c r="V27" s="74"/>
      <c r="Y27" s="72" t="s">
        <v>39</v>
      </c>
      <c r="Z27" s="75"/>
      <c r="AH27" s="63"/>
      <c r="AI27" s="63"/>
      <c r="AJ27" s="63"/>
      <c r="AK27" s="63"/>
      <c r="AL27" s="646">
        <f>+AH18+P27</f>
        <v>68</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v>
      </c>
      <c r="E29" s="700"/>
      <c r="F29" s="700"/>
      <c r="G29" s="212" t="s">
        <v>198</v>
      </c>
      <c r="H29" s="678">
        <f>+AL27</f>
        <v>68</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1.2</v>
      </c>
      <c r="E30" s="700"/>
      <c r="F30" s="700"/>
      <c r="G30" s="212" t="s">
        <v>198</v>
      </c>
      <c r="H30" s="678">
        <f>+AL30</f>
        <v>29.1</v>
      </c>
      <c r="I30" s="679"/>
      <c r="J30" s="212" t="s">
        <v>198</v>
      </c>
      <c r="M30" s="652"/>
      <c r="P30" s="66"/>
      <c r="R30" s="682">
        <f>+ROUND(AA28,1)+ROUND(AA29,1)+ROUND(AA30,1)</f>
        <v>68</v>
      </c>
      <c r="S30" s="683"/>
      <c r="T30" s="683"/>
      <c r="U30" s="683"/>
      <c r="V30" s="54" t="s">
        <v>16</v>
      </c>
      <c r="Y30" s="684" t="s">
        <v>186</v>
      </c>
      <c r="Z30" s="685"/>
      <c r="AA30" s="640"/>
      <c r="AB30" s="641"/>
      <c r="AC30" s="641"/>
      <c r="AD30" s="641"/>
      <c r="AE30" s="641"/>
      <c r="AF30" s="54" t="s">
        <v>13</v>
      </c>
      <c r="AL30" s="632">
        <v>29.1</v>
      </c>
      <c r="AM30" s="633"/>
      <c r="AN30" s="633"/>
      <c r="AO30" s="633"/>
      <c r="AP30" s="62" t="s">
        <v>13</v>
      </c>
      <c r="AS30" s="677"/>
      <c r="AT30" s="674"/>
      <c r="AU30" s="674"/>
      <c r="AV30" s="675"/>
      <c r="AW30" s="503"/>
    </row>
    <row r="31" spans="2:49" ht="27" customHeight="1" thickTop="1" thickBot="1" x14ac:dyDescent="0.2">
      <c r="B31" s="711" t="s">
        <v>226</v>
      </c>
      <c r="C31" s="712"/>
      <c r="D31" s="700">
        <v>1.5</v>
      </c>
      <c r="E31" s="700"/>
      <c r="F31" s="700"/>
      <c r="G31" s="212" t="s">
        <v>198</v>
      </c>
      <c r="H31" s="678">
        <f>+AS24</f>
        <v>68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前田建設工業株式会社東京土木支店</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4620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3.6</v>
      </c>
      <c r="M9" s="393">
        <f>IF(OR(ｷ.紙くず!D24&gt;0,ｷ.紙くず!D24&lt;0),ｷ.紙くず!D24,IF(M$19&gt;0,"0",0))</f>
        <v>0.2</v>
      </c>
      <c r="N9" s="393">
        <f>IF(OR(ｸ.木くず!D24&gt;0,ｸ.木くず!D24&lt;0),ｸ.木くず!D24,IF(N$19&gt;0,"0",0))</f>
        <v>364</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0</v>
      </c>
      <c r="T9" s="393" t="str">
        <f>IF(OR(ｾ.ｶﾞﾗｽ･ｺﾝｸﾘ･陶磁器くず!D24&gt;0,ｾ.ｶﾞﾗｽ･ｺﾝｸﾘ･陶磁器くず!D24&lt;0),ｾ.ｶﾞﾗｽ･ｺﾝｸﾘ･陶磁器くず!D24,IF(T$19&gt;0,"0",0))</f>
        <v>0</v>
      </c>
      <c r="U9" s="393">
        <f>IF(OR(ｿ.鉱さい!D24&gt;0,ｿ.鉱さい!D24&lt;0),ｿ.鉱さい!D24,IF(U$19&gt;0,"0",0))</f>
        <v>0</v>
      </c>
      <c r="V9" s="393">
        <f>IF(OR(ﾀ.がれき類!D24&gt;0,ﾀ.がれき類!D24&lt;0),ﾀ.がれき類!D24,IF(V$19&gt;0,"0",0))</f>
        <v>5770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1.5</v>
      </c>
      <c r="AA9" s="395">
        <f>IF(SUM(G9:Z9)&gt;0,SUM(G9:Z9),IF(AA$19&gt;0,"0",0))</f>
        <v>10759.3</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4620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3.6</v>
      </c>
      <c r="M14" s="399">
        <f>IF(OR(ｷ.紙くず!D29&gt;0,ｷ.紙くず!D29&lt;0),ｷ.紙くず!D29,IF(M$19&gt;0,"0",0))</f>
        <v>0.2</v>
      </c>
      <c r="N14" s="399">
        <f>IF(OR(ｸ.木くず!D29&gt;0,ｸ.木くず!D29&lt;0),ｸ.木くず!D29,IF(N$19&gt;0,"0",0))</f>
        <v>364</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0</v>
      </c>
      <c r="T14" s="399" t="str">
        <f>IF(OR(ｾ.ｶﾞﾗｽ･ｺﾝｸﾘ･陶磁器くず!D29&gt;0,ｾ.ｶﾞﾗｽ･ｺﾝｸﾘ･陶磁器くず!D29&lt;0),ｾ.ｶﾞﾗｽ･ｺﾝｸﾘ･陶磁器くず!D29,IF(T$19&gt;0,"0",0))</f>
        <v>0</v>
      </c>
      <c r="U14" s="399">
        <f>IF(OR(ｿ.鉱さい!D29&gt;0,ｿ.鉱さい!D29&lt;0),ｿ.鉱さい!D29,IF(U$19&gt;0,"0",0))</f>
        <v>0</v>
      </c>
      <c r="V14" s="399">
        <f>IF(OR(ﾀ.がれき類!D29&gt;0,ﾀ.がれき類!D29&lt;0),ﾀ.がれき類!D29,IF(V$19&gt;0,"0",0))</f>
        <v>5770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1.5</v>
      </c>
      <c r="AA14" s="401">
        <f t="shared" si="0"/>
        <v>10759.3</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1350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3.6</v>
      </c>
      <c r="M15" s="399">
        <f>IF(OR(ｷ.紙くず!D30&gt;0,ｷ.紙くず!D30&lt;0),ｷ.紙くず!D30,IF(M$19&gt;0,"0",0))</f>
        <v>0.2</v>
      </c>
      <c r="N15" s="399">
        <f>IF(OR(ｸ.木くず!D30&gt;0,ｸ.木くず!D30&lt;0),ｸ.木くず!D30,IF(N$19&gt;0,"0",0))</f>
        <v>364</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2</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1.2</v>
      </c>
      <c r="AA15" s="401">
        <f t="shared" si="0"/>
        <v>1721</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4620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3.6</v>
      </c>
      <c r="M16" s="399">
        <f>IF(OR(ｷ.紙くず!D31&gt;0,ｷ.紙くず!D31&lt;0),ｷ.紙くず!D31,IF(M$19&gt;0,"0",0))</f>
        <v>0.2</v>
      </c>
      <c r="N16" s="399">
        <f>IF(OR(ｸ.木くず!D31&gt;0,ｸ.木くず!D31&lt;0),ｸ.木くず!D31,IF(N$19&gt;0,"0",0))</f>
        <v>364</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0</v>
      </c>
      <c r="T16" s="399" t="str">
        <f>IF(OR(ｾ.ｶﾞﾗｽ･ｺﾝｸﾘ･陶磁器くず!D31&gt;0,ｾ.ｶﾞﾗｽ･ｺﾝｸﾘ･陶磁器くず!D31&lt;0),ｾ.ｶﾞﾗｽ･ｺﾝｸﾘ･陶磁器くず!D31,IF(T$19&gt;0,"0",0))</f>
        <v>0</v>
      </c>
      <c r="U16" s="399">
        <f>IF(OR(ｿ.鉱さい!D31&gt;0,ｿ.鉱さい!D31&lt;0),ｿ.鉱さい!D31,IF(U$19&gt;0,"0",0))</f>
        <v>0</v>
      </c>
      <c r="V16" s="399">
        <f>IF(OR(ﾀ.がれき類!D31&gt;0,ﾀ.がれき類!D31&lt;0),ﾀ.がれき類!D31,IF(V$19&gt;0,"0",0))</f>
        <v>5770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1.5</v>
      </c>
      <c r="AA16" s="401">
        <f t="shared" si="0"/>
        <v>10759.3</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22</v>
      </c>
      <c r="I19" s="405">
        <f t="shared" si="1"/>
        <v>0</v>
      </c>
      <c r="J19" s="405">
        <f t="shared" si="1"/>
        <v>0</v>
      </c>
      <c r="K19" s="405">
        <f t="shared" si="1"/>
        <v>0</v>
      </c>
      <c r="L19" s="405">
        <f t="shared" si="1"/>
        <v>65.599999999999994</v>
      </c>
      <c r="M19" s="405">
        <f t="shared" si="1"/>
        <v>8.6999999999999993</v>
      </c>
      <c r="N19" s="405">
        <f t="shared" si="1"/>
        <v>135.80000000000001</v>
      </c>
      <c r="O19" s="405">
        <f t="shared" si="1"/>
        <v>0</v>
      </c>
      <c r="P19" s="405">
        <f t="shared" si="1"/>
        <v>0</v>
      </c>
      <c r="Q19" s="405">
        <f t="shared" si="1"/>
        <v>0</v>
      </c>
      <c r="R19" s="405">
        <f t="shared" si="1"/>
        <v>0</v>
      </c>
      <c r="S19" s="405">
        <f t="shared" si="1"/>
        <v>0</v>
      </c>
      <c r="T19" s="405">
        <f t="shared" si="1"/>
        <v>1</v>
      </c>
      <c r="U19" s="405">
        <f t="shared" si="1"/>
        <v>0</v>
      </c>
      <c r="V19" s="405">
        <f t="shared" si="1"/>
        <v>737.6</v>
      </c>
      <c r="W19" s="405">
        <f t="shared" si="1"/>
        <v>0</v>
      </c>
      <c r="X19" s="405">
        <f t="shared" si="1"/>
        <v>0</v>
      </c>
      <c r="Y19" s="405">
        <f t="shared" si="1"/>
        <v>0</v>
      </c>
      <c r="Z19" s="406">
        <f t="shared" si="1"/>
        <v>68</v>
      </c>
      <c r="AA19" s="407">
        <f t="shared" ref="AA19:AA25" si="2">SUM(G19:Z19)</f>
        <v>1038.7</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22</v>
      </c>
      <c r="I37" s="441">
        <f t="shared" si="8"/>
        <v>0</v>
      </c>
      <c r="J37" s="441">
        <f t="shared" si="8"/>
        <v>0</v>
      </c>
      <c r="K37" s="441">
        <f t="shared" si="8"/>
        <v>0</v>
      </c>
      <c r="L37" s="441">
        <f t="shared" si="8"/>
        <v>65.599999999999994</v>
      </c>
      <c r="M37" s="441">
        <f t="shared" si="8"/>
        <v>8.6999999999999993</v>
      </c>
      <c r="N37" s="441">
        <f t="shared" si="8"/>
        <v>135.80000000000001</v>
      </c>
      <c r="O37" s="441">
        <f t="shared" si="8"/>
        <v>0</v>
      </c>
      <c r="P37" s="441">
        <f t="shared" si="8"/>
        <v>0</v>
      </c>
      <c r="Q37" s="441">
        <f t="shared" si="8"/>
        <v>0</v>
      </c>
      <c r="R37" s="441">
        <f t="shared" si="8"/>
        <v>0</v>
      </c>
      <c r="S37" s="441">
        <f t="shared" si="8"/>
        <v>0</v>
      </c>
      <c r="T37" s="441">
        <f t="shared" si="8"/>
        <v>1</v>
      </c>
      <c r="U37" s="441">
        <f t="shared" si="8"/>
        <v>0</v>
      </c>
      <c r="V37" s="441">
        <f t="shared" si="8"/>
        <v>737.6</v>
      </c>
      <c r="W37" s="441">
        <f t="shared" si="8"/>
        <v>0</v>
      </c>
      <c r="X37" s="441">
        <f t="shared" si="8"/>
        <v>0</v>
      </c>
      <c r="Y37" s="441">
        <f t="shared" si="8"/>
        <v>0</v>
      </c>
      <c r="Z37" s="442">
        <f t="shared" si="8"/>
        <v>68</v>
      </c>
      <c r="AA37" s="443">
        <f t="shared" si="4"/>
        <v>1038.7</v>
      </c>
    </row>
    <row r="38" spans="2:27" ht="24" customHeight="1" x14ac:dyDescent="0.15">
      <c r="B38" s="182"/>
      <c r="C38" s="752"/>
      <c r="D38" s="225"/>
      <c r="E38" s="223" t="s">
        <v>262</v>
      </c>
      <c r="F38" s="469"/>
      <c r="G38" s="432">
        <f t="shared" ref="G38:Z38" si="9">SUM(G39:G41)</f>
        <v>0</v>
      </c>
      <c r="H38" s="432">
        <f t="shared" si="9"/>
        <v>22</v>
      </c>
      <c r="I38" s="432">
        <f t="shared" si="9"/>
        <v>0</v>
      </c>
      <c r="J38" s="432">
        <f t="shared" si="9"/>
        <v>0</v>
      </c>
      <c r="K38" s="432">
        <f t="shared" si="9"/>
        <v>0</v>
      </c>
      <c r="L38" s="432">
        <f t="shared" si="9"/>
        <v>65.599999999999994</v>
      </c>
      <c r="M38" s="432">
        <f t="shared" si="9"/>
        <v>8.6999999999999993</v>
      </c>
      <c r="N38" s="432">
        <f t="shared" si="9"/>
        <v>135.80000000000001</v>
      </c>
      <c r="O38" s="432">
        <f t="shared" si="9"/>
        <v>0</v>
      </c>
      <c r="P38" s="432">
        <f t="shared" si="9"/>
        <v>0</v>
      </c>
      <c r="Q38" s="432">
        <f t="shared" si="9"/>
        <v>0</v>
      </c>
      <c r="R38" s="432">
        <f t="shared" si="9"/>
        <v>0</v>
      </c>
      <c r="S38" s="432">
        <f t="shared" si="9"/>
        <v>0</v>
      </c>
      <c r="T38" s="432">
        <f t="shared" si="9"/>
        <v>1</v>
      </c>
      <c r="U38" s="432">
        <f t="shared" si="9"/>
        <v>0</v>
      </c>
      <c r="V38" s="432">
        <f t="shared" si="9"/>
        <v>737.6</v>
      </c>
      <c r="W38" s="432">
        <f t="shared" si="9"/>
        <v>0</v>
      </c>
      <c r="X38" s="432">
        <f t="shared" si="9"/>
        <v>0</v>
      </c>
      <c r="Y38" s="432">
        <f t="shared" si="9"/>
        <v>0</v>
      </c>
      <c r="Z38" s="433">
        <f t="shared" si="9"/>
        <v>68</v>
      </c>
      <c r="AA38" s="434">
        <f t="shared" si="4"/>
        <v>1038.7</v>
      </c>
    </row>
    <row r="39" spans="2:27" ht="24" customHeight="1" x14ac:dyDescent="0.15">
      <c r="B39" s="182"/>
      <c r="C39" s="752"/>
      <c r="D39" s="226"/>
      <c r="E39" s="221"/>
      <c r="F39" s="219" t="s">
        <v>235</v>
      </c>
      <c r="G39" s="435">
        <f>+ｱ.燃え殻!$AA$28</f>
        <v>0</v>
      </c>
      <c r="H39" s="435">
        <f>+ｲ.汚泥!$AA$28</f>
        <v>22</v>
      </c>
      <c r="I39" s="435">
        <f>+ｳ.廃油!$AA$28</f>
        <v>0</v>
      </c>
      <c r="J39" s="435">
        <f>+ｴ.廃酸!$AA$28</f>
        <v>0</v>
      </c>
      <c r="K39" s="435">
        <f>+ｵ.廃ｱﾙｶﾘ!$AA$28</f>
        <v>0</v>
      </c>
      <c r="L39" s="435">
        <f>+ｶ.廃ﾌﾟﾗ類!$AA$28</f>
        <v>65.599999999999994</v>
      </c>
      <c r="M39" s="435">
        <f>+ｷ.紙くず!$AA$28</f>
        <v>8.6999999999999993</v>
      </c>
      <c r="N39" s="435">
        <f>+ｸ.木くず!$AA$28</f>
        <v>135.80000000000001</v>
      </c>
      <c r="O39" s="435">
        <f>+ｹ.繊維くず!$AA$28</f>
        <v>0</v>
      </c>
      <c r="P39" s="435">
        <f>+ｺ.動植物性残さ!$AA$28</f>
        <v>0</v>
      </c>
      <c r="Q39" s="435">
        <f>+ｻ.動物系固形不要物!$AA$28</f>
        <v>0</v>
      </c>
      <c r="R39" s="435">
        <f>+ｼ.ｺﾞﾑくず!$AA$28</f>
        <v>0</v>
      </c>
      <c r="S39" s="435">
        <f>+ｽ.金属くず!$AA$28</f>
        <v>0</v>
      </c>
      <c r="T39" s="435">
        <f>+ｾ.ｶﾞﾗｽ･ｺﾝｸﾘ･陶磁器くず!$AA$28</f>
        <v>1</v>
      </c>
      <c r="U39" s="435">
        <f>+ｿ.鉱さい!$AA$28</f>
        <v>0</v>
      </c>
      <c r="V39" s="435">
        <f>+ﾀ.がれき類!$AA$28</f>
        <v>737.6</v>
      </c>
      <c r="W39" s="435">
        <f>+ﾁ.動物のふん尿!$AA$28</f>
        <v>0</v>
      </c>
      <c r="X39" s="435">
        <f>+ﾂ.動物の死体!$AA$28</f>
        <v>0</v>
      </c>
      <c r="Y39" s="435">
        <f>+ﾃ.ばいじん!$AA$28</f>
        <v>0</v>
      </c>
      <c r="Z39" s="436">
        <f>+ﾄ.混合廃棄物その他!$AA$28</f>
        <v>68</v>
      </c>
      <c r="AA39" s="437">
        <f t="shared" si="4"/>
        <v>1038.7</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22</v>
      </c>
      <c r="I43" s="444">
        <f>+ｳ.廃油!$AL$27</f>
        <v>0</v>
      </c>
      <c r="J43" s="444">
        <f>+ｴ.廃酸!$AL$27</f>
        <v>0</v>
      </c>
      <c r="K43" s="444">
        <f>+ｵ.廃ｱﾙｶﾘ!$AL$27</f>
        <v>0</v>
      </c>
      <c r="L43" s="444">
        <f>+ｶ.廃ﾌﾟﾗ類!$AL$27</f>
        <v>65.599999999999994</v>
      </c>
      <c r="M43" s="444">
        <f>+ｷ.紙くず!$AL$27</f>
        <v>8.6999999999999993</v>
      </c>
      <c r="N43" s="444">
        <f>+ｸ.木くず!$AL$27</f>
        <v>135.80000000000001</v>
      </c>
      <c r="O43" s="444">
        <f>+ｹ.繊維くず!$AL$27</f>
        <v>0</v>
      </c>
      <c r="P43" s="444">
        <f>+ｺ.動植物性残さ!$AL$27</f>
        <v>0</v>
      </c>
      <c r="Q43" s="444">
        <f>+ｻ.動物系固形不要物!$AL$27</f>
        <v>0</v>
      </c>
      <c r="R43" s="444">
        <f>+ｼ.ｺﾞﾑくず!$AL$27</f>
        <v>0</v>
      </c>
      <c r="S43" s="444">
        <f>+ｽ.金属くず!$AL$27</f>
        <v>0</v>
      </c>
      <c r="T43" s="444">
        <f>+ｾ.ｶﾞﾗｽ･ｺﾝｸﾘ･陶磁器くず!$AL$27</f>
        <v>1</v>
      </c>
      <c r="U43" s="444">
        <f>+ｿ.鉱さい!$AL$27</f>
        <v>0</v>
      </c>
      <c r="V43" s="444">
        <f>+ﾀ.がれき類!$AL$27</f>
        <v>737.6</v>
      </c>
      <c r="W43" s="444">
        <f>+ﾁ.動物のふん尿!$AL$27</f>
        <v>0</v>
      </c>
      <c r="X43" s="444">
        <f>+ﾂ.動物の死体!$AL$27</f>
        <v>0</v>
      </c>
      <c r="Y43" s="444">
        <f>+ﾃ.ばいじん!$AL$27</f>
        <v>0</v>
      </c>
      <c r="Z43" s="445">
        <f>+ﾄ.混合廃棄物その他!$AL$27</f>
        <v>68</v>
      </c>
      <c r="AA43" s="446">
        <f t="shared" si="4"/>
        <v>1038.7</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65.599999999999994</v>
      </c>
      <c r="M44" s="447">
        <f>+ｷ.紙くず!$AL$30</f>
        <v>8.6999999999999993</v>
      </c>
      <c r="N44" s="447">
        <f>+ｸ.木くず!$AL$30</f>
        <v>135.80000000000001</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1</v>
      </c>
      <c r="U44" s="447">
        <f>+ｿ.鉱さい!$AL$30</f>
        <v>0</v>
      </c>
      <c r="V44" s="447">
        <f>+ﾀ.がれき類!$AL$30</f>
        <v>181</v>
      </c>
      <c r="W44" s="447">
        <f>+ﾁ.動物のふん尿!$AL$30</f>
        <v>0</v>
      </c>
      <c r="X44" s="447">
        <f>+ﾂ.動物の死体!$AL$30</f>
        <v>0</v>
      </c>
      <c r="Y44" s="447">
        <f>+ﾃ.ばいじん!$AL$30</f>
        <v>0</v>
      </c>
      <c r="Z44" s="448">
        <f>+ﾄ.混合廃棄物その他!$AL$30</f>
        <v>29.1</v>
      </c>
      <c r="AA44" s="449">
        <f t="shared" si="4"/>
        <v>421.20000000000005</v>
      </c>
    </row>
    <row r="45" spans="2:27" ht="24" customHeight="1" x14ac:dyDescent="0.15">
      <c r="B45" s="182"/>
      <c r="C45" s="189"/>
      <c r="D45" s="467" t="s">
        <v>190</v>
      </c>
      <c r="E45" s="763" t="s">
        <v>239</v>
      </c>
      <c r="F45" s="764"/>
      <c r="G45" s="450">
        <f>+ｱ.燃え殻!$AS$24</f>
        <v>0</v>
      </c>
      <c r="H45" s="450">
        <f>+ｲ.汚泥!$AS$24</f>
        <v>22</v>
      </c>
      <c r="I45" s="450">
        <f>+ｳ.廃油!$AS$24</f>
        <v>0</v>
      </c>
      <c r="J45" s="450">
        <f>+ｴ.廃酸!$AS$24</f>
        <v>0</v>
      </c>
      <c r="K45" s="450">
        <f>+ｵ.廃ｱﾙｶﾘ!$AS$24</f>
        <v>0</v>
      </c>
      <c r="L45" s="450">
        <f>+ｶ.廃ﾌﾟﾗ類!$AS$24</f>
        <v>65.599999999999994</v>
      </c>
      <c r="M45" s="450">
        <f>+ｷ.紙くず!$AS$24</f>
        <v>8.6999999999999993</v>
      </c>
      <c r="N45" s="450">
        <f>+ｸ.木くず!$AS$24</f>
        <v>135.80000000000001</v>
      </c>
      <c r="O45" s="450">
        <f>+ｹ.繊維くず!$AS$24</f>
        <v>0</v>
      </c>
      <c r="P45" s="450">
        <f>+ｺ.動植物性残さ!$AS$24</f>
        <v>0</v>
      </c>
      <c r="Q45" s="450">
        <f>+ｻ.動物系固形不要物!$AS$24</f>
        <v>0</v>
      </c>
      <c r="R45" s="450">
        <f>+ｼ.ｺﾞﾑくず!$AS$24</f>
        <v>0</v>
      </c>
      <c r="S45" s="450">
        <f>+ｽ.金属くず!$AS$24</f>
        <v>0</v>
      </c>
      <c r="T45" s="450">
        <f>+ｾ.ｶﾞﾗｽ･ｺﾝｸﾘ･陶磁器くず!$AS$24</f>
        <v>1</v>
      </c>
      <c r="U45" s="450">
        <f>+ｿ.鉱さい!$AS$24</f>
        <v>0</v>
      </c>
      <c r="V45" s="450">
        <f>+ﾀ.がれき類!$AS$24</f>
        <v>737.6</v>
      </c>
      <c r="W45" s="450">
        <f>+ﾁ.動物のふん尿!$AS$24</f>
        <v>0</v>
      </c>
      <c r="X45" s="450">
        <f>+ﾂ.動物の死体!$AS$24</f>
        <v>0</v>
      </c>
      <c r="Y45" s="450">
        <f>+ﾃ.ばいじん!$AS$24</f>
        <v>0</v>
      </c>
      <c r="Z45" s="451">
        <f>+ﾄ.混合廃棄物その他!$AS$24</f>
        <v>68</v>
      </c>
      <c r="AA45" s="452">
        <f t="shared" si="4"/>
        <v>1038.7</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4642</v>
      </c>
      <c r="I55" s="506">
        <f t="shared" si="10"/>
        <v>0</v>
      </c>
      <c r="J55" s="506">
        <f t="shared" si="10"/>
        <v>0</v>
      </c>
      <c r="K55" s="506">
        <f t="shared" si="10"/>
        <v>0</v>
      </c>
      <c r="L55" s="506">
        <f t="shared" si="10"/>
        <v>69.199999999999989</v>
      </c>
      <c r="M55" s="506">
        <f t="shared" si="10"/>
        <v>8.8999999999999986</v>
      </c>
      <c r="N55" s="506">
        <f t="shared" si="10"/>
        <v>499.8</v>
      </c>
      <c r="O55" s="506">
        <f t="shared" si="10"/>
        <v>0</v>
      </c>
      <c r="P55" s="506">
        <f t="shared" si="10"/>
        <v>0</v>
      </c>
      <c r="Q55" s="506">
        <f t="shared" si="10"/>
        <v>0</v>
      </c>
      <c r="R55" s="506">
        <f t="shared" si="10"/>
        <v>0</v>
      </c>
      <c r="S55" s="506">
        <f t="shared" si="10"/>
        <v>0</v>
      </c>
      <c r="T55" s="506">
        <f t="shared" si="10"/>
        <v>1</v>
      </c>
      <c r="U55" s="506">
        <f t="shared" si="10"/>
        <v>0</v>
      </c>
      <c r="V55" s="506">
        <f t="shared" si="10"/>
        <v>6507.6</v>
      </c>
      <c r="W55" s="506">
        <f t="shared" si="10"/>
        <v>0</v>
      </c>
      <c r="X55" s="506">
        <f t="shared" si="10"/>
        <v>0</v>
      </c>
      <c r="Y55" s="506">
        <f t="shared" si="10"/>
        <v>0</v>
      </c>
      <c r="Z55" s="506">
        <f t="shared" si="10"/>
        <v>69.5</v>
      </c>
      <c r="AA55" s="507">
        <f>+AA9+AA19+AA20</f>
        <v>11798</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4" zoomScale="130" zoomScaleNormal="100" zoomScaleSheetLayoutView="130" workbookViewId="0">
      <selection activeCell="L11" sqref="L11:O1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6年   6月  27 日</v>
      </c>
      <c r="M11" s="818"/>
      <c r="N11" s="818"/>
      <c r="O11" s="819"/>
    </row>
    <row r="12" spans="1:16" ht="13.3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東京都千代田区飯田橋1-12-7</v>
      </c>
      <c r="K16" s="806"/>
      <c r="L16" s="807"/>
      <c r="M16" s="807"/>
      <c r="N16" s="807"/>
      <c r="O16" s="808"/>
    </row>
    <row r="17" spans="1:48" ht="26.25" customHeight="1" x14ac:dyDescent="0.15">
      <c r="C17" s="249"/>
      <c r="D17" s="250"/>
      <c r="E17" s="250"/>
      <c r="F17" s="250"/>
      <c r="G17" s="250"/>
      <c r="H17" s="254" t="s">
        <v>7</v>
      </c>
      <c r="I17" s="254"/>
      <c r="J17" s="806" t="str">
        <f>+表紙!J40</f>
        <v>前田建設工業株式会社東京土木支店
執行役員支店長　　小島　靖雅</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03-3222-0980</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前田建設工業株式会社東京土木支店</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2212</v>
      </c>
      <c r="N25" s="859"/>
      <c r="O25" s="860"/>
    </row>
    <row r="26" spans="1:48" ht="18" customHeight="1" x14ac:dyDescent="0.15">
      <c r="C26" s="839" t="s">
        <v>11</v>
      </c>
      <c r="D26" s="840"/>
      <c r="E26" s="841"/>
      <c r="F26" s="833" t="str">
        <f>+表紙!F49</f>
        <v>東京都千代田区飯田橋1-12-7</v>
      </c>
      <c r="G26" s="834"/>
      <c r="H26" s="834"/>
      <c r="I26" s="834"/>
      <c r="J26" s="834"/>
      <c r="K26" s="834"/>
      <c r="L26" s="139" t="s">
        <v>172</v>
      </c>
      <c r="M26" s="259"/>
      <c r="N26" s="837" t="str">
        <f>IF(+表紙!N49="","",+表紙!N49)</f>
        <v>03-3222-0980</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総合建設業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30027</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t="str">
        <f>+表紙!F59</f>
        <v>　２６３名</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10759.3</v>
      </c>
      <c r="I40" s="293" t="s">
        <v>4</v>
      </c>
      <c r="J40" s="542" t="s">
        <v>324</v>
      </c>
      <c r="K40" s="543"/>
      <c r="L40" s="544"/>
      <c r="M40" s="865">
        <f>+表紙!M63</f>
        <v>10759.3</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1721</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10759.3</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2.1"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26" t="s">
        <v>442</v>
      </c>
      <c r="E54" s="526"/>
      <c r="F54" s="526"/>
      <c r="G54" s="526"/>
      <c r="H54" s="526"/>
      <c r="I54" s="526"/>
      <c r="J54" s="526"/>
      <c r="K54" s="526"/>
      <c r="L54" s="526"/>
      <c r="M54" s="526"/>
      <c r="N54" s="526"/>
      <c r="O54" s="527"/>
    </row>
    <row r="55" spans="1:48" ht="28.3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3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35" customHeight="1" x14ac:dyDescent="0.15">
      <c r="A68" s="44"/>
      <c r="B68" s="44"/>
      <c r="C68" s="198"/>
      <c r="D68" s="199" t="s">
        <v>310</v>
      </c>
      <c r="E68" s="526" t="s">
        <v>408</v>
      </c>
      <c r="F68" s="526"/>
      <c r="G68" s="526"/>
      <c r="H68" s="526"/>
      <c r="I68" s="526"/>
      <c r="J68" s="526"/>
      <c r="K68" s="526"/>
      <c r="L68" s="526"/>
      <c r="M68" s="526"/>
      <c r="N68" s="526"/>
      <c r="O68" s="527"/>
    </row>
    <row r="69" spans="1:16" ht="28.35" customHeight="1" x14ac:dyDescent="0.15">
      <c r="A69" s="44"/>
      <c r="B69" s="44"/>
      <c r="C69" s="198"/>
      <c r="D69" s="199" t="s">
        <v>311</v>
      </c>
      <c r="E69" s="526" t="s">
        <v>316</v>
      </c>
      <c r="F69" s="526"/>
      <c r="G69" s="526"/>
      <c r="H69" s="526"/>
      <c r="I69" s="526"/>
      <c r="J69" s="526"/>
      <c r="K69" s="526"/>
      <c r="L69" s="526"/>
      <c r="M69" s="526"/>
      <c r="N69" s="526"/>
      <c r="O69" s="527"/>
    </row>
    <row r="70" spans="1:16" ht="28.3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45" bottom="0.33" header="0" footer="0.21"/>
  <pageSetup paperSize="9" orientation="portrait" horizontalDpi="300" verticalDpi="300" r:id="rId1"/>
  <headerFooter alignWithMargins="0"/>
  <rowBreaks count="1" manualBreakCount="1">
    <brk id="45"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BJ76"/>
  <sheetViews>
    <sheetView showGridLines="0" topLeftCell="A19"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22</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4620</v>
      </c>
      <c r="E24" s="700"/>
      <c r="F24" s="700"/>
      <c r="G24" s="212" t="s">
        <v>198</v>
      </c>
      <c r="H24" s="678">
        <f>+F12</f>
        <v>22</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22</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22</v>
      </c>
      <c r="Q27" s="683"/>
      <c r="R27" s="683"/>
      <c r="S27" s="683"/>
      <c r="T27" s="54" t="s">
        <v>38</v>
      </c>
      <c r="U27" s="74"/>
      <c r="V27" s="74"/>
      <c r="Y27" s="72" t="s">
        <v>39</v>
      </c>
      <c r="Z27" s="75"/>
      <c r="AH27" s="63"/>
      <c r="AI27" s="63"/>
      <c r="AJ27" s="63"/>
      <c r="AK27" s="63"/>
      <c r="AL27" s="646">
        <f>+AH18+P27</f>
        <v>22</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4620</v>
      </c>
      <c r="E29" s="700"/>
      <c r="F29" s="700"/>
      <c r="G29" s="212" t="s">
        <v>198</v>
      </c>
      <c r="H29" s="678">
        <f>+AL27</f>
        <v>22</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1350</v>
      </c>
      <c r="E30" s="700"/>
      <c r="F30" s="700"/>
      <c r="G30" s="212" t="s">
        <v>198</v>
      </c>
      <c r="H30" s="678">
        <f>+AL30</f>
        <v>0</v>
      </c>
      <c r="I30" s="679"/>
      <c r="J30" s="212" t="s">
        <v>198</v>
      </c>
      <c r="M30" s="652"/>
      <c r="P30" s="66"/>
      <c r="R30" s="682">
        <f>+ROUND(AA28,1)+ROUND(AA29,1)+ROUND(AA30,1)</f>
        <v>22</v>
      </c>
      <c r="S30" s="683"/>
      <c r="T30" s="683"/>
      <c r="U30" s="683"/>
      <c r="V30" s="54" t="s">
        <v>16</v>
      </c>
      <c r="Y30" s="684" t="s">
        <v>186</v>
      </c>
      <c r="Z30" s="685"/>
      <c r="AA30" s="640"/>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4620</v>
      </c>
      <c r="E31" s="700"/>
      <c r="F31" s="700"/>
      <c r="G31" s="212" t="s">
        <v>198</v>
      </c>
      <c r="H31" s="678">
        <f>+AS24</f>
        <v>22</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B1:BJ76"/>
  <sheetViews>
    <sheetView showGridLines="0" topLeftCell="E16"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65.599999999999994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3.6</v>
      </c>
      <c r="E24" s="700"/>
      <c r="F24" s="700"/>
      <c r="G24" s="212" t="s">
        <v>198</v>
      </c>
      <c r="H24" s="678">
        <f>+F12</f>
        <v>65.599999999999994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65.599999999999994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65.599999999999994</v>
      </c>
      <c r="Q27" s="683"/>
      <c r="R27" s="683"/>
      <c r="S27" s="683"/>
      <c r="T27" s="54" t="s">
        <v>38</v>
      </c>
      <c r="U27" s="74"/>
      <c r="V27" s="74"/>
      <c r="Y27" s="72" t="s">
        <v>39</v>
      </c>
      <c r="Z27" s="75"/>
      <c r="AH27" s="63"/>
      <c r="AI27" s="63"/>
      <c r="AJ27" s="63"/>
      <c r="AK27" s="63"/>
      <c r="AL27" s="646">
        <f>+AH18+P27</f>
        <v>65.599999999999994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65.599999999999994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3.6</v>
      </c>
      <c r="E29" s="700"/>
      <c r="F29" s="700"/>
      <c r="G29" s="212" t="s">
        <v>198</v>
      </c>
      <c r="H29" s="678">
        <f>+AL27</f>
        <v>65.599999999999994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3.6</v>
      </c>
      <c r="E30" s="700"/>
      <c r="F30" s="700"/>
      <c r="G30" s="212" t="s">
        <v>198</v>
      </c>
      <c r="H30" s="678">
        <f>+AL30</f>
        <v>65.599999999999994</v>
      </c>
      <c r="I30" s="679"/>
      <c r="J30" s="212" t="s">
        <v>198</v>
      </c>
      <c r="M30" s="652"/>
      <c r="P30" s="66"/>
      <c r="R30" s="682">
        <f>+ROUND(AA28,1)+ROUND(AA29,1)+ROUND(AA30,1)</f>
        <v>65.599999999999994</v>
      </c>
      <c r="S30" s="683"/>
      <c r="T30" s="683"/>
      <c r="U30" s="683"/>
      <c r="V30" s="54" t="s">
        <v>16</v>
      </c>
      <c r="Y30" s="684" t="s">
        <v>186</v>
      </c>
      <c r="Z30" s="685"/>
      <c r="AA30" s="640"/>
      <c r="AB30" s="641"/>
      <c r="AC30" s="641"/>
      <c r="AD30" s="641"/>
      <c r="AE30" s="641"/>
      <c r="AF30" s="54" t="s">
        <v>13</v>
      </c>
      <c r="AL30" s="632">
        <v>65.599999999999994</v>
      </c>
      <c r="AM30" s="633"/>
      <c r="AN30" s="633"/>
      <c r="AO30" s="633"/>
      <c r="AP30" s="62" t="s">
        <v>13</v>
      </c>
      <c r="AS30" s="677"/>
      <c r="AT30" s="674"/>
      <c r="AU30" s="674"/>
      <c r="AV30" s="675"/>
      <c r="AW30" s="503"/>
    </row>
    <row r="31" spans="2:49" ht="27" customHeight="1" thickTop="1" thickBot="1" x14ac:dyDescent="0.2">
      <c r="B31" s="711" t="s">
        <v>226</v>
      </c>
      <c r="C31" s="712"/>
      <c r="D31" s="700">
        <v>3.6</v>
      </c>
      <c r="E31" s="700"/>
      <c r="F31" s="700"/>
      <c r="G31" s="212" t="s">
        <v>198</v>
      </c>
      <c r="H31" s="678">
        <f>+AS24</f>
        <v>65.599999999999994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B1:BJ76"/>
  <sheetViews>
    <sheetView showGridLines="0" topLeftCell="A16"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8.6999999999999993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0.2</v>
      </c>
      <c r="E24" s="700"/>
      <c r="F24" s="700"/>
      <c r="G24" s="212" t="s">
        <v>198</v>
      </c>
      <c r="H24" s="678">
        <f>+F12</f>
        <v>8.6999999999999993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8.6999999999999993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8.6999999999999993</v>
      </c>
      <c r="Q27" s="683"/>
      <c r="R27" s="683"/>
      <c r="S27" s="683"/>
      <c r="T27" s="54" t="s">
        <v>38</v>
      </c>
      <c r="U27" s="74"/>
      <c r="V27" s="74"/>
      <c r="Y27" s="72" t="s">
        <v>39</v>
      </c>
      <c r="Z27" s="75"/>
      <c r="AH27" s="63"/>
      <c r="AI27" s="63"/>
      <c r="AJ27" s="63"/>
      <c r="AK27" s="63"/>
      <c r="AL27" s="646">
        <f>+AH18+P27</f>
        <v>8.6999999999999993</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8.6999999999999993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0.2</v>
      </c>
      <c r="E29" s="700"/>
      <c r="F29" s="700"/>
      <c r="G29" s="212" t="s">
        <v>198</v>
      </c>
      <c r="H29" s="678">
        <f>+AL27</f>
        <v>8.6999999999999993</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0.2</v>
      </c>
      <c r="E30" s="700"/>
      <c r="F30" s="700"/>
      <c r="G30" s="212" t="s">
        <v>198</v>
      </c>
      <c r="H30" s="678">
        <f>+AL30</f>
        <v>8.6999999999999993</v>
      </c>
      <c r="I30" s="679"/>
      <c r="J30" s="212" t="s">
        <v>198</v>
      </c>
      <c r="M30" s="652"/>
      <c r="P30" s="66"/>
      <c r="R30" s="682">
        <f>+ROUND(AA28,1)+ROUND(AA29,1)+ROUND(AA30,1)</f>
        <v>8.6999999999999993</v>
      </c>
      <c r="S30" s="683"/>
      <c r="T30" s="683"/>
      <c r="U30" s="683"/>
      <c r="V30" s="54" t="s">
        <v>16</v>
      </c>
      <c r="Y30" s="684" t="s">
        <v>186</v>
      </c>
      <c r="Z30" s="685"/>
      <c r="AA30" s="640"/>
      <c r="AB30" s="641"/>
      <c r="AC30" s="641"/>
      <c r="AD30" s="641"/>
      <c r="AE30" s="641"/>
      <c r="AF30" s="54" t="s">
        <v>13</v>
      </c>
      <c r="AL30" s="632">
        <v>8.6999999999999993</v>
      </c>
      <c r="AM30" s="633"/>
      <c r="AN30" s="633"/>
      <c r="AO30" s="633"/>
      <c r="AP30" s="62" t="s">
        <v>13</v>
      </c>
      <c r="AS30" s="677"/>
      <c r="AT30" s="674"/>
      <c r="AU30" s="674"/>
      <c r="AV30" s="675"/>
      <c r="AW30" s="503"/>
    </row>
    <row r="31" spans="2:49" ht="27" customHeight="1" thickTop="1" thickBot="1" x14ac:dyDescent="0.2">
      <c r="B31" s="711" t="s">
        <v>226</v>
      </c>
      <c r="C31" s="712"/>
      <c r="D31" s="700">
        <v>0.2</v>
      </c>
      <c r="E31" s="700"/>
      <c r="F31" s="700"/>
      <c r="G31" s="212" t="s">
        <v>198</v>
      </c>
      <c r="H31" s="678">
        <f>+AS24</f>
        <v>8.6999999999999993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B1:BJ76"/>
  <sheetViews>
    <sheetView showGridLines="0" topLeftCell="A16"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前田建設工業株式会社東京土木支店</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135.80000000000001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364</v>
      </c>
      <c r="E24" s="700"/>
      <c r="F24" s="700"/>
      <c r="G24" s="212" t="s">
        <v>198</v>
      </c>
      <c r="H24" s="678">
        <f>+F12</f>
        <v>135.80000000000001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135.80000000000001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135.80000000000001</v>
      </c>
      <c r="Q27" s="683"/>
      <c r="R27" s="683"/>
      <c r="S27" s="683"/>
      <c r="T27" s="54" t="s">
        <v>38</v>
      </c>
      <c r="U27" s="74"/>
      <c r="V27" s="74"/>
      <c r="Y27" s="72" t="s">
        <v>39</v>
      </c>
      <c r="Z27" s="75"/>
      <c r="AH27" s="63"/>
      <c r="AI27" s="63"/>
      <c r="AJ27" s="63"/>
      <c r="AK27" s="63"/>
      <c r="AL27" s="646">
        <f>+AH18+P27</f>
        <v>135.80000000000001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135.80000000000001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364</v>
      </c>
      <c r="E29" s="700"/>
      <c r="F29" s="700"/>
      <c r="G29" s="212" t="s">
        <v>198</v>
      </c>
      <c r="H29" s="678">
        <f>+AL27</f>
        <v>135.80000000000001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364</v>
      </c>
      <c r="E30" s="700"/>
      <c r="F30" s="700"/>
      <c r="G30" s="212" t="s">
        <v>198</v>
      </c>
      <c r="H30" s="678">
        <f>+AL30</f>
        <v>135.80000000000001</v>
      </c>
      <c r="I30" s="679"/>
      <c r="J30" s="212" t="s">
        <v>198</v>
      </c>
      <c r="M30" s="652"/>
      <c r="P30" s="66"/>
      <c r="R30" s="682">
        <f>+ROUND(AA28,1)+ROUND(AA29,1)+ROUND(AA30,1)</f>
        <v>135.80000000000001</v>
      </c>
      <c r="S30" s="683"/>
      <c r="T30" s="683"/>
      <c r="U30" s="683"/>
      <c r="V30" s="54" t="s">
        <v>16</v>
      </c>
      <c r="Y30" s="684" t="s">
        <v>186</v>
      </c>
      <c r="Z30" s="685"/>
      <c r="AA30" s="640"/>
      <c r="AB30" s="641"/>
      <c r="AC30" s="641"/>
      <c r="AD30" s="641"/>
      <c r="AE30" s="641"/>
      <c r="AF30" s="54" t="s">
        <v>13</v>
      </c>
      <c r="AL30" s="632">
        <v>135.80000000000001</v>
      </c>
      <c r="AM30" s="633"/>
      <c r="AN30" s="633"/>
      <c r="AO30" s="633"/>
      <c r="AP30" s="62" t="s">
        <v>13</v>
      </c>
      <c r="AS30" s="677"/>
      <c r="AT30" s="674"/>
      <c r="AU30" s="674"/>
      <c r="AV30" s="675"/>
      <c r="AW30" s="503"/>
    </row>
    <row r="31" spans="2:49" ht="27" customHeight="1" thickTop="1" thickBot="1" x14ac:dyDescent="0.2">
      <c r="B31" s="711" t="s">
        <v>226</v>
      </c>
      <c r="C31" s="712"/>
      <c r="D31" s="700">
        <v>364</v>
      </c>
      <c r="E31" s="700"/>
      <c r="F31" s="700"/>
      <c r="G31" s="212" t="s">
        <v>198</v>
      </c>
      <c r="H31" s="678">
        <f>+AS24</f>
        <v>135.80000000000001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2024-06-28T02:48:51Z</dcterms:created>
  <dcterms:modified xsi:type="dcterms:W3CDTF">2024-09-05T05:00:19Z</dcterms:modified>
</cp:coreProperties>
</file>