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4240" windowHeight="132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2" i="94" s="1"/>
  <c r="AK27" i="82"/>
  <c r="X32" i="94"/>
  <c r="X31" i="94" s="1"/>
  <c r="X26" i="94" s="1"/>
  <c r="X18" i="82"/>
  <c r="O16" i="83"/>
  <c r="Y50" i="94" s="1"/>
  <c r="X21" i="83"/>
  <c r="AK27" i="83"/>
  <c r="O16" i="94"/>
  <c r="O9" i="94"/>
  <c r="O14" i="94"/>
  <c r="H27" i="94"/>
  <c r="X27" i="94"/>
  <c r="X21" i="78"/>
  <c r="O16" i="79"/>
  <c r="R50" i="94" s="1"/>
  <c r="X21" i="89"/>
  <c r="F12" i="83"/>
  <c r="O18" i="94"/>
  <c r="O10" i="94"/>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55" i="94"/>
  <c r="O13" i="94"/>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<sst xmlns="http://schemas.openxmlformats.org/spreadsheetml/2006/main" count="3167" uniqueCount="455">
  <si>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</si>
  <si>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</si>
  <si>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</si>
  <si>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</si>
  <si>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</si>
  <si>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</si>
  <si>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</si>
  <si>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</si>
  <si>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</si>
  <si>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</si>
  <si>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</si>
  <si>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</si>
  <si>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</si>
  <si>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</si>
  <si>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</si>
  <si>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</si>
  <si>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</si>
  <si>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</si>
  <si>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</si>
  <si>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</si>
  <si>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</si>
  <si>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</si>
  <si>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</si>
  <si>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</si>
  <si>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</si>
  <si>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</si>
  <si>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</si>
  <si>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</si>
  <si>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</si>
  <si>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</si>
  <si>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</si>
  <si>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</si>
  <si>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</si>
  <si>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</si>
  <si>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</si>
  <si>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</si>
  <si>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</si>
  <si>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</si>
  <si>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</si>
  <si>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</si>
  <si>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</si>
  <si>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</si>
  <si>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</si>
  <si>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</si>
  <si>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</si>
  <si>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</si>
  <si>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</si>
  <si>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</si>
  <si>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</si>
  <si>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</si>
  <si>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</si>
  <si>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</si>
  <si>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</si>
  <si>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</si>
  <si>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</si>
  <si>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</si>
  <si>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</si>
  <si>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</si>
  <si>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</si>
  <si>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</si>
  <si>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</si>
  <si>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</si>
  <si>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</si>
  <si>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</si>
  <si>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</si>
  <si>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</si>
  <si>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</si>
  <si>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</si>
  <si>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</si>
  <si>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</si>
  <si>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</si>
  <si>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</si>
  <si>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</si>
  <si>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</si>
  <si>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</si>
  <si>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</si>
  <si>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</si>
  <si>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</si>
  <si>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</si>
  <si>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</si>
  <si>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</si>
  <si>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</si>
  <si>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</si>
  <si>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</si>
  <si>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</si>
  <si>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</si>
  <si>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</si>
  <si>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</si>
  <si>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</si>
  <si>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</si>
  <si>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</si>
  <si>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</si>
  <si>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</si>
  <si>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</si>
  <si>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</si>
  <si>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</si>
  <si>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</si>
  <si>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</si>
  <si>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</si>
  <si>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</si>
  <si>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</si>
  <si>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</si>
  <si>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</si>
  <si>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</si>
  <si>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</si>
  <si>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</si>
  <si>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</si>
  <si>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</si>
  <si>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</si>
  <si>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</si>
  <si>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</si>
  <si>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</si>
  <si>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</si>
  <si>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</si>
  <si>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</si>
  <si>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</si>
  <si>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</si>
  <si>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</si>
  <si>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</si>
  <si>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</si>
  <si>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</si>
  <si>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</si>
  <si>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</si>
  <si>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</si>
  <si>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</si>
  <si>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</si>
  <si>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</si>
  <si>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</si>
  <si>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</si>
  <si>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</si>
  <si>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</si>
  <si>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</si>
  <si>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</si>
  <si>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</si>
  <si>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</si>
  <si>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</si>
  <si>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</si>
  <si>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</si>
  <si>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</si>
  <si>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</si>
  <si>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</si>
  <si>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</si>
  <si>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</si>
  <si>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</si>
  <si>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</si>
  <si>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</si>
  <si>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</si>
  <si>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</si>
  <si>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</si>
  <si>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</si>
  <si>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</si>
  <si>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</si>
  <si>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</si>
  <si>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</si>
  <si>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</si>
  <si>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</si>
  <si>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</si>
  <si>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</si>
  <si>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</si>
  <si>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</si>
  <si>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</si>
  <si>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</si>
  <si>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</si>
  <si>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</si>
  <si>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</si>
  <si>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</si>
  <si>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</si>
  <si>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</si>
  <si>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</si>
  <si>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</si>
  <si>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</si>
  <si>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</si>
  <si>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</si>
  <si>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</si>
  <si>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</si>
  <si>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</si>
  <si>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</si>
  <si>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</si>
  <si>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</si>
  <si>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</si>
  <si>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</si>
  <si>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</si>
  <si>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</si>
  <si>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</si>
  <si>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</si>
  <si>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</si>
  <si>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</si>
  <si>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</si>
  <si>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</si>
  <si>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</si>
  <si>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</si>
  <si>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</si>
  <si>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</si>
  <si>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</si>
  <si>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</si>
  <si>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</si>
  <si>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</si>
  <si>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</si>
  <si>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</si>
  <si>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</si>
  <si>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</si>
  <si>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</si>
  <si>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</si>
  <si>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</si>
  <si>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</si>
  <si>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</si>
  <si>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</si>
  <si>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</si>
  <si>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</si>
  <si>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</si>
  <si>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</si>
  <si>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</si>
  <si>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</si>
  <si>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</si>
  <si>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</si>
  <si>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</si>
  <si>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</si>
  <si>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</si>
  <si>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</si>
  <si>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</si>
  <si>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</si>
  <si>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</si>
  <si>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</si>
  <si>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</si>
  <si>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</si>
  <si>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</si>
  <si>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</si>
  <si>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</si>
  <si>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</si>
  <si>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</si>
  <si>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</si>
  <si>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</si>
  <si>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</si>
  <si>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</si>
  <si>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</si>
  <si>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</si>
  <si>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</si>
  <si>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</si>
  <si>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</si>
  <si>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</si>
  <si>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</si>
  <si>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</si>
  <si>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</si>
  <si>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</si>
  <si>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</si>
  <si>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</si>
  <si>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</si>
  <si>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</si>
  <si>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</si>
  <si>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</si>
  <si>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</si>
  <si>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</si>
  <si>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</si>
  <si>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</si>
  <si>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</si>
  <si>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</si>
  <si>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</si>
  <si>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</si>
  <si>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</si>
  <si>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</si>
  <si>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</si>
  <si>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</si>
  <si>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</si>
  <si>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</si>
  <si>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</si>
  <si>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</si>
  <si>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</si>
  <si>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</si>
  <si>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</si>
  <si>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</si>
  <si>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</si>
  <si>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</si>
  <si>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</si>
  <si>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</si>
  <si>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</si>
  <si>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</si>
  <si>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</si>
  <si>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</si>
  <si>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</si>
  <si>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</si>
  <si>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</si>
  <si>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</si>
  <si>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</si>
  <si>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</si>
  <si>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</si>
  <si>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</si>
  <si>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</si>
  <si>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</si>
  <si>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</si>
  <si>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</si>
  <si>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</si>
  <si>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</si>
  <si>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</si>
  <si>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</si>
  <si>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</si>
  <si>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</si>
  <si>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</si>
  <si>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</si>
  <si>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</si>
  <si>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</si>
  <si>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</si>
  <si>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</si>
  <si>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</si>
  <si>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</si>
  <si>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</si>
  <si>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</si>
  <si>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</si>
  <si>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</si>
  <si>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</si>
  <si>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</si>
  <si>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</si>
  <si>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</si>
  <si>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</si>
  <si>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</si>
  <si>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</si>
  <si>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</si>
  <si>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</si>
  <si>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</si>
  <si>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</si>
  <si>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</si>
  <si>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</si>
  <si>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</si>
  <si>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</si>
  <si>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</si>
  <si>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</si>
  <si>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</si>
  <si>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</si>
  <si>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</si>
  <si>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</si>
  <si>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</si>
  <si>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</si>
  <si>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</si>
  <si>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</si>
  <si>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</si>
  <si>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</si>
  <si>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</si>
  <si>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</si>
  <si>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</si>
  <si>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</si>
  <si>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</si>
  <si>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</si>
  <si>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</si>
  <si>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</si>
  <si>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</si>
  <si>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</si>
  <si>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</si>
  <si>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</si>
  <si>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</si>
  <si>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</si>
  <si>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</si>
  <si>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</si>
  <si>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</si>
  <si>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</si>
  <si>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</si>
  <si>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</si>
  <si>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</si>
  <si>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</si>
  <si>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</si>
  <si>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</si>
  <si>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</si>
  <si>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</si>
  <si>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</si>
  <si>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</si>
  <si>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</si>
  <si>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</si>
  <si>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</si>
  <si>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</si>
  <si>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</si>
  <si>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</si>
  <si>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</si>
  <si>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</si>
  <si>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</si>
  <si>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</si>
  <si>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</si>
  <si>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</si>
  <si>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</si>
  <si>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</si>
  <si>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</si>
  <si>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</si>
  <si>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</si>
  <si>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</si>
  <si>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</si>
  <si>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</si>
  <si>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</si>
  <si>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</si>
  <si>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</si>
  <si>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</si>
  <si>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</si>
  <si>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</si>
  <si>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</si>
  <si>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</si>
  <si>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</si>
  <si>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</si>
  <si>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</si>
  <si>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</si>
  <si>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</si>
  <si>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</si>
  <si>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</si>
  <si>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</si>
  <si>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</si>
  <si>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</si>
  <si>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</si>
  <si>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</si>
  <si>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</si>
  <si>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</si>
  <si>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</si>
  <si>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</si>
  <si>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</si>
  <si>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</si>
  <si>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</si>
  <si>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</si>
  <si>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</si>
  <si>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</si>
  <si>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</si>
  <si>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</si>
  <si>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</si>
  <si>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</si>
  <si>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</si>
  <si>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</si>
  <si>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</si>
  <si>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</si>
  <si>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</si>
  <si>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</si>
  <si>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</si>
  <si>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</si>
  <si>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</si>
  <si>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</si>
  <si>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</si>
  <si>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</si>
  <si>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</si>
  <si>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</si>
  <si>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</si>
  <si>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</si>
  <si>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</si>
  <si>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</si>
  <si>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</si>
  <si>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</si>
  <si>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</si>
  <si>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</si>
  <si>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</si>
  <si>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</si>
  <si>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</si>
  <si>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</si>
  <si>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</si>
  <si>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</si>
  <si>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横浜市西区みなとみらい3-7-1　　　　　　　　　　　　　　　　　OCEAN　GATE　MINATOMIRAI　13F</t>
    <rPh sb="0" eb="3">
      <t>ヨコハマシ</t>
    </rPh>
    <rPh sb="3" eb="5">
      <t>ニシク</t>
    </rPh>
    <phoneticPr fontId="3"/>
  </si>
  <si>
    <t>積水ハウス㈱神奈川東支店　　　植岡　俊樹</t>
    <rPh sb="0" eb="2">
      <t>セキスイ</t>
    </rPh>
    <rPh sb="6" eb="12">
      <t>カナガワヒガシシテン</t>
    </rPh>
    <rPh sb="15" eb="16">
      <t>ウ</t>
    </rPh>
    <rPh sb="16" eb="17">
      <t>オカ</t>
    </rPh>
    <rPh sb="18" eb="20">
      <t>トシキ</t>
    </rPh>
    <phoneticPr fontId="3"/>
  </si>
  <si>
    <t>045-227-6411</t>
    <phoneticPr fontId="3"/>
  </si>
  <si>
    <t>積水ハウス株式会社　神奈川東支店　（神奈川10事業所代表）</t>
    <rPh sb="0" eb="2">
      <t>セキスイ</t>
    </rPh>
    <rPh sb="5" eb="9">
      <t>カブシキガイシャ</t>
    </rPh>
    <rPh sb="10" eb="13">
      <t>カナガワ</t>
    </rPh>
    <rPh sb="13" eb="14">
      <t>ヒガシ</t>
    </rPh>
    <rPh sb="14" eb="16">
      <t>シテン</t>
    </rPh>
    <rPh sb="18" eb="21">
      <t>カナガワ</t>
    </rPh>
    <rPh sb="23" eb="26">
      <t>ジギョウショ</t>
    </rPh>
    <rPh sb="26" eb="28">
      <t>ダイヒョウ</t>
    </rPh>
    <phoneticPr fontId="3"/>
  </si>
  <si>
    <t>横浜市西区みなとみらい3-7-1　OCEAN　GATE　MINATOMIRAI　13F</t>
    <rPh sb="0" eb="3">
      <t>ヨコハマシ</t>
    </rPh>
    <rPh sb="3" eb="5">
      <t>ニシク</t>
    </rPh>
    <phoneticPr fontId="3"/>
  </si>
  <si>
    <t>045-227-6414</t>
    <phoneticPr fontId="3"/>
  </si>
  <si>
    <t>建設業</t>
    <rPh sb="0" eb="3">
      <t>ケンセツギョウ</t>
    </rPh>
    <phoneticPr fontId="3"/>
  </si>
  <si>
    <t>別紙1参照</t>
    <rPh sb="0" eb="2">
      <t>ベッシ</t>
    </rPh>
    <rPh sb="3" eb="5">
      <t>サンショウ</t>
    </rPh>
    <phoneticPr fontId="3"/>
  </si>
  <si>
    <t>管理体制図参照</t>
    <rPh sb="0" eb="2">
      <t>カンリ</t>
    </rPh>
    <rPh sb="2" eb="4">
      <t>タイセイ</t>
    </rPh>
    <rPh sb="4" eb="5">
      <t>ズ</t>
    </rPh>
    <rPh sb="5" eb="7">
      <t>サンショウ</t>
    </rPh>
    <phoneticPr fontId="3"/>
  </si>
  <si>
    <t>令和 6   年 6   月  23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</si>
</sst>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P50" sqref="P5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454</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2228</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t="s">
        <v>450</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32139</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414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452</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15072.900000000001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14318.3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14021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2772.7</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13206.1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13371.8</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310.7</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12546.099999999999</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4"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積水ハウス株式会社　神奈川東支店　（神奈川10事業所代表）</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344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304.89999999999998</v>
      </c>
      <c r="G24" s="837"/>
      <c r="H24" s="234" t="s">
        <v>198</v>
      </c>
      <c r="J24" s="71"/>
      <c r="K24" s="68"/>
      <c r="L24" s="875"/>
      <c r="O24" s="833">
        <v>139.6</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101.9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204.4</v>
      </c>
      <c r="P27" s="881"/>
      <c r="Q27" s="881"/>
      <c r="R27" s="881"/>
      <c r="S27" s="59" t="s">
        <v>38</v>
      </c>
      <c r="T27" s="80"/>
      <c r="U27" s="80"/>
      <c r="X27" s="78" t="s">
        <v>39</v>
      </c>
      <c r="Y27" s="81"/>
      <c r="AG27" s="68"/>
      <c r="AH27" s="68"/>
      <c r="AI27" s="68"/>
      <c r="AJ27" s="68"/>
      <c r="AK27" s="831">
        <f>+AG18+O27</f>
        <v>204.4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101.9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149.1</v>
      </c>
      <c r="G29" s="837"/>
      <c r="H29" s="234" t="s">
        <v>198</v>
      </c>
      <c r="L29" s="845"/>
      <c r="O29" s="71"/>
      <c r="P29" s="163"/>
      <c r="Q29" s="66" t="s">
        <v>183</v>
      </c>
      <c r="R29" s="842" t="s">
        <v>33</v>
      </c>
      <c r="S29" s="884"/>
      <c r="T29" s="884"/>
      <c r="U29" s="885"/>
      <c r="V29" s="63"/>
      <c r="W29" s="82"/>
      <c r="X29" s="889" t="s">
        <v>315</v>
      </c>
      <c r="Y29" s="890"/>
      <c r="Z29" s="833">
        <v>101.9</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13.2</v>
      </c>
      <c r="G30" s="837"/>
      <c r="H30" s="234" t="s">
        <v>198</v>
      </c>
      <c r="L30" s="845"/>
      <c r="O30" s="71"/>
      <c r="Q30" s="847">
        <f>+ROUND(Z28,1)+ROUND(Z29,1)+ROUND(Z30,1)</f>
        <v>203.8</v>
      </c>
      <c r="R30" s="881"/>
      <c r="S30" s="881"/>
      <c r="T30" s="881"/>
      <c r="U30" s="59" t="s">
        <v>16</v>
      </c>
      <c r="X30" s="889" t="s">
        <v>186</v>
      </c>
      <c r="Y30" s="890"/>
      <c r="Z30" s="833"/>
      <c r="AA30" s="834"/>
      <c r="AB30" s="834"/>
      <c r="AC30" s="834"/>
      <c r="AD30" s="834"/>
      <c r="AE30" s="59" t="s">
        <v>13</v>
      </c>
      <c r="AK30" s="818">
        <v>12.6</v>
      </c>
      <c r="AL30" s="819"/>
      <c r="AM30" s="819"/>
      <c r="AN30" s="819"/>
      <c r="AO30" s="67" t="s">
        <v>13</v>
      </c>
      <c r="AR30" s="830"/>
      <c r="AS30" s="827"/>
      <c r="AT30" s="827"/>
      <c r="AU30" s="828"/>
    </row>
    <row r="31" spans="2:48" ht="27" customHeight="1" thickTop="1" thickBot="1" x14ac:dyDescent="0.2">
      <c r="B31" s="853" t="s">
        <v>375</v>
      </c>
      <c r="C31" s="842"/>
      <c r="D31" s="842"/>
      <c r="E31" s="843"/>
      <c r="F31" s="836">
        <v>107.2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0.6</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177.20000000000002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196</v>
      </c>
      <c r="G24" s="837"/>
      <c r="H24" s="234" t="s">
        <v>198</v>
      </c>
      <c r="J24" s="71"/>
      <c r="K24" s="68"/>
      <c r="L24" s="875"/>
      <c r="O24" s="833">
        <v>165.4</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11.2</v>
      </c>
      <c r="AS24" s="832"/>
      <c r="AT24" s="832"/>
      <c r="AU24" s="67" t="s">
        <v>13</v>
      </c>
    </row>
    <row r="25" spans="2:48" ht="27" customHeight="1" thickBot="1" x14ac:dyDescent="0.2">
      <c r="B25" s="854" t="s">
        <v>201</v>
      </c>
      <c r="C25" s="855"/>
      <c r="D25" s="855"/>
      <c r="E25" s="856"/>
      <c r="F25" s="836"/>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11.799999999999999</v>
      </c>
      <c r="P27" s="881"/>
      <c r="Q27" s="881"/>
      <c r="R27" s="881"/>
      <c r="S27" s="59" t="s">
        <v>38</v>
      </c>
      <c r="T27" s="80"/>
      <c r="U27" s="80"/>
      <c r="X27" s="78" t="s">
        <v>39</v>
      </c>
      <c r="Y27" s="81"/>
      <c r="AG27" s="68"/>
      <c r="AH27" s="68"/>
      <c r="AI27" s="68"/>
      <c r="AJ27" s="68"/>
      <c r="AK27" s="831">
        <f>+AG18+O27</f>
        <v>11.799999999999999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12.3</v>
      </c>
      <c r="G29" s="837"/>
      <c r="H29" s="234" t="s">
        <v>198</v>
      </c>
      <c r="L29" s="845"/>
      <c r="O29" s="71"/>
      <c r="P29" s="163"/>
      <c r="Q29" s="66" t="s">
        <v>183</v>
      </c>
      <c r="R29" s="842" t="s">
        <v>33</v>
      </c>
      <c r="S29" s="884"/>
      <c r="T29" s="884"/>
      <c r="U29" s="885"/>
      <c r="V29" s="63"/>
      <c r="W29" s="82"/>
      <c r="X29" s="889" t="s">
        <v>315</v>
      </c>
      <c r="Y29" s="890"/>
      <c r="Z29" s="833">
        <v>0.6</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4.9000000000000004</v>
      </c>
      <c r="G30" s="837"/>
      <c r="H30" s="234" t="s">
        <v>198</v>
      </c>
      <c r="L30" s="845"/>
      <c r="O30" s="71"/>
      <c r="Q30" s="847">
        <f>+ROUND(Z28,1)+ROUND(Z29,1)+ROUND(Z30,1)</f>
        <v>11.799999999999999</v>
      </c>
      <c r="R30" s="881"/>
      <c r="S30" s="881"/>
      <c r="T30" s="881"/>
      <c r="U30" s="59" t="s">
        <v>16</v>
      </c>
      <c r="X30" s="889" t="s">
        <v>186</v>
      </c>
      <c r="Y30" s="890"/>
      <c r="Z30" s="833"/>
      <c r="AA30" s="834"/>
      <c r="AB30" s="834"/>
      <c r="AC30" s="834"/>
      <c r="AD30" s="834"/>
      <c r="AE30" s="59" t="s">
        <v>13</v>
      </c>
      <c r="AK30" s="818">
        <v>4.7</v>
      </c>
      <c r="AL30" s="819"/>
      <c r="AM30" s="819"/>
      <c r="AN30" s="819"/>
      <c r="AO30" s="67" t="s">
        <v>13</v>
      </c>
      <c r="AR30" s="830"/>
      <c r="AS30" s="827"/>
      <c r="AT30" s="827"/>
      <c r="AU30" s="828"/>
    </row>
    <row r="31" spans="2:48" ht="27" customHeight="1" thickTop="1" thickBot="1" x14ac:dyDescent="0.2">
      <c r="B31" s="853" t="s">
        <v>375</v>
      </c>
      <c r="C31" s="842"/>
      <c r="D31" s="842"/>
      <c r="E31" s="843"/>
      <c r="F31" s="836">
        <v>11.7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F30" sqref="F30: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3416.2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3781.8</v>
      </c>
      <c r="G24" s="837"/>
      <c r="H24" s="234" t="s">
        <v>198</v>
      </c>
      <c r="J24" s="71"/>
      <c r="K24" s="68"/>
      <c r="L24" s="875"/>
      <c r="O24" s="833">
        <v>117.4</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3295.6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3298.7999999999997</v>
      </c>
      <c r="P27" s="881"/>
      <c r="Q27" s="881"/>
      <c r="R27" s="881"/>
      <c r="S27" s="59" t="s">
        <v>38</v>
      </c>
      <c r="T27" s="80"/>
      <c r="U27" s="80"/>
      <c r="X27" s="78" t="s">
        <v>39</v>
      </c>
      <c r="Y27" s="81"/>
      <c r="AG27" s="68"/>
      <c r="AH27" s="68"/>
      <c r="AI27" s="68"/>
      <c r="AJ27" s="68"/>
      <c r="AK27" s="831">
        <f>+AG18+O27</f>
        <v>3298.7999999999997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3295.6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3651.5</v>
      </c>
      <c r="G29" s="837"/>
      <c r="H29" s="234" t="s">
        <v>198</v>
      </c>
      <c r="L29" s="845"/>
      <c r="O29" s="71"/>
      <c r="P29" s="163"/>
      <c r="Q29" s="66" t="s">
        <v>183</v>
      </c>
      <c r="R29" s="842" t="s">
        <v>33</v>
      </c>
      <c r="S29" s="884"/>
      <c r="T29" s="884"/>
      <c r="U29" s="885"/>
      <c r="V29" s="63"/>
      <c r="W29" s="82"/>
      <c r="X29" s="889" t="s">
        <v>315</v>
      </c>
      <c r="Y29" s="890"/>
      <c r="Z29" s="833">
        <v>3.2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2448.5</v>
      </c>
      <c r="G30" s="837"/>
      <c r="H30" s="234" t="s">
        <v>198</v>
      </c>
      <c r="L30" s="845"/>
      <c r="O30" s="71"/>
      <c r="Q30" s="847">
        <f>+ROUND(Z28,1)+ROUND(Z29,1)+ROUND(Z30,1)</f>
        <v>3298.7999999999997</v>
      </c>
      <c r="R30" s="881"/>
      <c r="S30" s="881"/>
      <c r="T30" s="881"/>
      <c r="U30" s="59" t="s">
        <v>16</v>
      </c>
      <c r="X30" s="889" t="s">
        <v>186</v>
      </c>
      <c r="Y30" s="890"/>
      <c r="Z30" s="833"/>
      <c r="AA30" s="834"/>
      <c r="AB30" s="834"/>
      <c r="AC30" s="834"/>
      <c r="AD30" s="834"/>
      <c r="AE30" s="59" t="s">
        <v>13</v>
      </c>
      <c r="AK30" s="818">
        <v>2.2999999999999998</v>
      </c>
      <c r="AL30" s="819"/>
      <c r="AM30" s="819"/>
      <c r="AN30" s="819"/>
      <c r="AO30" s="67" t="s">
        <v>13</v>
      </c>
      <c r="AR30" s="830"/>
      <c r="AS30" s="827"/>
      <c r="AT30" s="827"/>
      <c r="AU30" s="828"/>
    </row>
    <row r="31" spans="2:48" ht="27" customHeight="1" thickTop="1" thickBot="1" x14ac:dyDescent="0.2">
      <c r="B31" s="853" t="s">
        <v>375</v>
      </c>
      <c r="C31" s="842"/>
      <c r="D31" s="842"/>
      <c r="E31" s="843"/>
      <c r="F31" s="836">
        <v>3469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14.3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14.9</v>
      </c>
      <c r="G24" s="837"/>
      <c r="H24" s="234" t="s">
        <v>198</v>
      </c>
      <c r="J24" s="71"/>
      <c r="K24" s="68"/>
      <c r="L24" s="875"/>
      <c r="O24" s="833">
        <v>0.7</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13.600000000000001</v>
      </c>
      <c r="P27" s="881"/>
      <c r="Q27" s="881"/>
      <c r="R27" s="881"/>
      <c r="S27" s="59" t="s">
        <v>38</v>
      </c>
      <c r="T27" s="80"/>
      <c r="U27" s="80"/>
      <c r="X27" s="78" t="s">
        <v>39</v>
      </c>
      <c r="Y27" s="81"/>
      <c r="AG27" s="68"/>
      <c r="AH27" s="68"/>
      <c r="AI27" s="68"/>
      <c r="AJ27" s="68"/>
      <c r="AK27" s="831">
        <f>+AG18+O27</f>
        <v>13.600000000000001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14.2</v>
      </c>
      <c r="G29" s="837"/>
      <c r="H29" s="234" t="s">
        <v>198</v>
      </c>
      <c r="L29" s="845"/>
      <c r="O29" s="71"/>
      <c r="P29" s="163"/>
      <c r="Q29" s="66" t="s">
        <v>183</v>
      </c>
      <c r="R29" s="842" t="s">
        <v>33</v>
      </c>
      <c r="S29" s="884"/>
      <c r="T29" s="884"/>
      <c r="U29" s="885"/>
      <c r="V29" s="63"/>
      <c r="W29" s="82"/>
      <c r="X29" s="889" t="s">
        <v>315</v>
      </c>
      <c r="Y29" s="890"/>
      <c r="Z29" s="833">
        <v>3.2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2.2999999999999998</v>
      </c>
      <c r="G30" s="837"/>
      <c r="H30" s="234" t="s">
        <v>198</v>
      </c>
      <c r="L30" s="845"/>
      <c r="O30" s="71"/>
      <c r="Q30" s="847">
        <f>+ROUND(Z28,1)+ROUND(Z29,1)+ROUND(Z30,1)</f>
        <v>13.600000000000001</v>
      </c>
      <c r="R30" s="881"/>
      <c r="S30" s="881"/>
      <c r="T30" s="881"/>
      <c r="U30" s="59" t="s">
        <v>16</v>
      </c>
      <c r="X30" s="889" t="s">
        <v>186</v>
      </c>
      <c r="Y30" s="890"/>
      <c r="Z30" s="833"/>
      <c r="AA30" s="834"/>
      <c r="AB30" s="834"/>
      <c r="AC30" s="834"/>
      <c r="AD30" s="834"/>
      <c r="AE30" s="59" t="s">
        <v>13</v>
      </c>
      <c r="AK30" s="818">
        <v>2.2999999999999998</v>
      </c>
      <c r="AL30" s="819"/>
      <c r="AM30" s="819"/>
      <c r="AN30" s="819"/>
      <c r="AO30" s="67" t="s">
        <v>13</v>
      </c>
      <c r="AR30" s="830"/>
      <c r="AS30" s="827"/>
      <c r="AT30" s="827"/>
      <c r="AU30" s="828"/>
    </row>
    <row r="31" spans="2:48" ht="27" customHeight="1" thickTop="1" thickBot="1" x14ac:dyDescent="0.2">
      <c r="B31" s="853" t="s">
        <v>375</v>
      </c>
      <c r="C31" s="842"/>
      <c r="D31" s="842"/>
      <c r="E31" s="843"/>
      <c r="F31" s="836">
        <v>10.9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F30" sqref="F30:G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1469.5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1551.9</v>
      </c>
      <c r="G24" s="837"/>
      <c r="H24" s="234" t="s">
        <v>198</v>
      </c>
      <c r="J24" s="71"/>
      <c r="K24" s="68"/>
      <c r="L24" s="875"/>
      <c r="O24" s="833">
        <v>54.9</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1389.1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1414.6</v>
      </c>
      <c r="P27" s="881"/>
      <c r="Q27" s="881"/>
      <c r="R27" s="881"/>
      <c r="S27" s="59" t="s">
        <v>38</v>
      </c>
      <c r="T27" s="80"/>
      <c r="U27" s="80"/>
      <c r="X27" s="78" t="s">
        <v>39</v>
      </c>
      <c r="Y27" s="81"/>
      <c r="AG27" s="68"/>
      <c r="AH27" s="68"/>
      <c r="AI27" s="68"/>
      <c r="AJ27" s="68"/>
      <c r="AK27" s="831">
        <f>+AG18+O27</f>
        <v>1414.6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1389.1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1491</v>
      </c>
      <c r="G29" s="837"/>
      <c r="H29" s="234" t="s">
        <v>198</v>
      </c>
      <c r="L29" s="845"/>
      <c r="O29" s="71"/>
      <c r="P29" s="163"/>
      <c r="Q29" s="66" t="s">
        <v>183</v>
      </c>
      <c r="R29" s="842" t="s">
        <v>33</v>
      </c>
      <c r="S29" s="884"/>
      <c r="T29" s="884"/>
      <c r="U29" s="885"/>
      <c r="V29" s="63"/>
      <c r="W29" s="82"/>
      <c r="X29" s="889" t="s">
        <v>315</v>
      </c>
      <c r="Y29" s="890"/>
      <c r="Z29" s="833">
        <v>25.5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4.5999999999999996</v>
      </c>
      <c r="G30" s="837"/>
      <c r="H30" s="234" t="s">
        <v>198</v>
      </c>
      <c r="L30" s="845"/>
      <c r="O30" s="71"/>
      <c r="Q30" s="847">
        <f>+ROUND(Z28,1)+ROUND(Z29,1)+ROUND(Z30,1)</f>
        <v>1414.6</v>
      </c>
      <c r="R30" s="881"/>
      <c r="S30" s="881"/>
      <c r="T30" s="881"/>
      <c r="U30" s="59" t="s">
        <v>16</v>
      </c>
      <c r="X30" s="889" t="s">
        <v>186</v>
      </c>
      <c r="Y30" s="890"/>
      <c r="Z30" s="833"/>
      <c r="AA30" s="834"/>
      <c r="AB30" s="834"/>
      <c r="AC30" s="834"/>
      <c r="AD30" s="834"/>
      <c r="AE30" s="59" t="s">
        <v>13</v>
      </c>
      <c r="AK30" s="818">
        <v>4.4000000000000004</v>
      </c>
      <c r="AL30" s="819"/>
      <c r="AM30" s="819"/>
      <c r="AN30" s="819"/>
      <c r="AO30" s="67" t="s">
        <v>13</v>
      </c>
      <c r="AR30" s="830"/>
      <c r="AS30" s="827"/>
      <c r="AT30" s="827"/>
      <c r="AU30" s="828"/>
    </row>
    <row r="31" spans="2:48" ht="27" customHeight="1" thickTop="1" thickBot="1" x14ac:dyDescent="0.2">
      <c r="B31" s="853" t="s">
        <v>375</v>
      </c>
      <c r="C31" s="842"/>
      <c r="D31" s="842"/>
      <c r="E31" s="843"/>
      <c r="F31" s="836">
        <v>1462.2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1"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1389.3000000000002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1480.3</v>
      </c>
      <c r="G24" s="837"/>
      <c r="H24" s="234" t="s">
        <v>198</v>
      </c>
      <c r="J24" s="71"/>
      <c r="K24" s="68"/>
      <c r="L24" s="875"/>
      <c r="O24" s="833">
        <v>323.89999999999998</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724.9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1065.4000000000001</v>
      </c>
      <c r="P27" s="881"/>
      <c r="Q27" s="881"/>
      <c r="R27" s="881"/>
      <c r="S27" s="59" t="s">
        <v>38</v>
      </c>
      <c r="T27" s="80"/>
      <c r="U27" s="80"/>
      <c r="X27" s="78" t="s">
        <v>39</v>
      </c>
      <c r="Y27" s="81"/>
      <c r="AG27" s="68"/>
      <c r="AH27" s="68"/>
      <c r="AI27" s="68"/>
      <c r="AJ27" s="68"/>
      <c r="AK27" s="831">
        <f>+AG18+O27</f>
        <v>1065.4000000000001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724.9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1120.4000000000001</v>
      </c>
      <c r="G29" s="837"/>
      <c r="H29" s="234" t="s">
        <v>198</v>
      </c>
      <c r="L29" s="845"/>
      <c r="O29" s="71"/>
      <c r="P29" s="163"/>
      <c r="Q29" s="66" t="s">
        <v>183</v>
      </c>
      <c r="R29" s="842" t="s">
        <v>33</v>
      </c>
      <c r="S29" s="884"/>
      <c r="T29" s="884"/>
      <c r="U29" s="885"/>
      <c r="V29" s="63"/>
      <c r="W29" s="82"/>
      <c r="X29" s="889" t="s">
        <v>315</v>
      </c>
      <c r="Y29" s="890"/>
      <c r="Z29" s="833">
        <v>339.6</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117.6</v>
      </c>
      <c r="G30" s="837"/>
      <c r="H30" s="234" t="s">
        <v>198</v>
      </c>
      <c r="L30" s="845"/>
      <c r="O30" s="71"/>
      <c r="Q30" s="847">
        <f>+ROUND(Z28,1)+ROUND(Z29,1)+ROUND(Z30,1)</f>
        <v>1064.5</v>
      </c>
      <c r="R30" s="881"/>
      <c r="S30" s="881"/>
      <c r="T30" s="881"/>
      <c r="U30" s="59" t="s">
        <v>16</v>
      </c>
      <c r="X30" s="889" t="s">
        <v>186</v>
      </c>
      <c r="Y30" s="890"/>
      <c r="Z30" s="833"/>
      <c r="AA30" s="834"/>
      <c r="AB30" s="834"/>
      <c r="AC30" s="834"/>
      <c r="AD30" s="834"/>
      <c r="AE30" s="59" t="s">
        <v>13</v>
      </c>
      <c r="AK30" s="818">
        <v>111.8</v>
      </c>
      <c r="AL30" s="819"/>
      <c r="AM30" s="819"/>
      <c r="AN30" s="819"/>
      <c r="AO30" s="67" t="s">
        <v>13</v>
      </c>
      <c r="AR30" s="830"/>
      <c r="AS30" s="827"/>
      <c r="AT30" s="827"/>
      <c r="AU30" s="828"/>
    </row>
    <row r="31" spans="2:48" ht="27" customHeight="1" thickTop="1" thickBot="1" x14ac:dyDescent="0.2">
      <c r="B31" s="853" t="s">
        <v>375</v>
      </c>
      <c r="C31" s="842"/>
      <c r="D31" s="842"/>
      <c r="E31" s="843"/>
      <c r="F31" s="836">
        <v>763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0.9</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7507.8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7743.1</v>
      </c>
      <c r="G24" s="837"/>
      <c r="H24" s="234" t="s">
        <v>198</v>
      </c>
      <c r="J24" s="71"/>
      <c r="K24" s="68"/>
      <c r="L24" s="875"/>
      <c r="O24" s="833">
        <v>144.6</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7013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7363.2</v>
      </c>
      <c r="P27" s="881"/>
      <c r="Q27" s="881"/>
      <c r="R27" s="881"/>
      <c r="S27" s="59" t="s">
        <v>38</v>
      </c>
      <c r="T27" s="80"/>
      <c r="U27" s="80"/>
      <c r="X27" s="78" t="s">
        <v>39</v>
      </c>
      <c r="Y27" s="81"/>
      <c r="AG27" s="68"/>
      <c r="AH27" s="68"/>
      <c r="AI27" s="68"/>
      <c r="AJ27" s="68"/>
      <c r="AK27" s="831">
        <f>+AG18+O27</f>
        <v>7363.2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7013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7582.5</v>
      </c>
      <c r="G29" s="837"/>
      <c r="H29" s="234" t="s">
        <v>198</v>
      </c>
      <c r="L29" s="845"/>
      <c r="O29" s="71"/>
      <c r="P29" s="163"/>
      <c r="Q29" s="66" t="s">
        <v>183</v>
      </c>
      <c r="R29" s="842" t="s">
        <v>33</v>
      </c>
      <c r="S29" s="884"/>
      <c r="T29" s="884"/>
      <c r="U29" s="885"/>
      <c r="V29" s="63"/>
      <c r="W29" s="82"/>
      <c r="X29" s="889" t="s">
        <v>315</v>
      </c>
      <c r="Y29" s="890"/>
      <c r="Z29" s="833">
        <v>209.5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181.6</v>
      </c>
      <c r="G30" s="837"/>
      <c r="H30" s="234" t="s">
        <v>198</v>
      </c>
      <c r="L30" s="845"/>
      <c r="O30" s="71"/>
      <c r="Q30" s="847">
        <f>+ROUND(Z28,1)+ROUND(Z29,1)+ROUND(Z30,1)</f>
        <v>7222.5</v>
      </c>
      <c r="R30" s="881"/>
      <c r="S30" s="881"/>
      <c r="T30" s="881"/>
      <c r="U30" s="59" t="s">
        <v>16</v>
      </c>
      <c r="X30" s="889" t="s">
        <v>186</v>
      </c>
      <c r="Y30" s="890"/>
      <c r="Z30" s="833"/>
      <c r="AA30" s="834"/>
      <c r="AB30" s="834"/>
      <c r="AC30" s="834"/>
      <c r="AD30" s="834"/>
      <c r="AE30" s="59" t="s">
        <v>13</v>
      </c>
      <c r="AK30" s="818">
        <v>172.6</v>
      </c>
      <c r="AL30" s="819"/>
      <c r="AM30" s="819"/>
      <c r="AN30" s="819"/>
      <c r="AO30" s="67" t="s">
        <v>13</v>
      </c>
      <c r="AR30" s="830"/>
      <c r="AS30" s="827"/>
      <c r="AT30" s="827"/>
      <c r="AU30" s="828"/>
    </row>
    <row r="31" spans="2:48" ht="27" customHeight="1" thickTop="1" thickBot="1" x14ac:dyDescent="0.2">
      <c r="B31" s="853" t="s">
        <v>375</v>
      </c>
      <c r="C31" s="842"/>
      <c r="D31" s="842"/>
      <c r="E31" s="843"/>
      <c r="F31" s="836">
        <v>7382.1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140.69999999999999</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積水ハウス株式会社　神奈川東支店　（神奈川10事業所代表）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13"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積水ハウス株式会社　神奈川東支店　（神奈川10事業所代表）</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304.89999999999998</v>
      </c>
      <c r="M9" s="507">
        <f>IF(OR(ｷ.紙くず!F24&gt;0,ｷ.紙くず!F24&lt;0),ｷ.紙くず!F24,IF(M$19&gt;0,"0",0))</f>
        <v>196</v>
      </c>
      <c r="N9" s="507">
        <f>IF(OR(ｸ.木くず!F24&gt;0,ｸ.木くず!F24&lt;0),ｸ.木くず!F24,IF(N$19&gt;0,"0",0))</f>
        <v>3781.8</v>
      </c>
      <c r="O9" s="507">
        <f>IF(OR(ｹ.繊維くず!F24&gt;0,ｹ.繊維くず!F24&lt;0),ｹ.繊維くず!F24,IF(O$19&gt;0,"0",0))</f>
        <v>14.9</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1551.9</v>
      </c>
      <c r="T9" s="507">
        <f>IF(OR(ｾ.ｶﾞﾗｽ･ｺﾝｸﾘ･陶磁器くず!F24&gt;0,ｾ.ｶﾞﾗｽ･ｺﾝｸﾘ･陶磁器くず!F24&lt;0),ｾ.ｶﾞﾗｽ･ｺﾝｸﾘ･陶磁器くず!F24,IF(T$19&gt;0,"0",0))</f>
        <v>1480.3</v>
      </c>
      <c r="U9" s="507">
        <f>IF(OR(ｿ.鉱さい!F24&gt;0,ｿ.鉱さい!F24&lt;0),ｿ.鉱さい!F24,IF(U$19&gt;0,"0",0))</f>
        <v>0</v>
      </c>
      <c r="V9" s="507">
        <f>IF(OR(ﾀ.がれき類!F24&gt;0,ﾀ.がれき類!F24&lt;0),ﾀ.がれき類!F24,IF(V$19&gt;0,"0",0))</f>
        <v>7743.1</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15072.900000000001</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149.1</v>
      </c>
      <c r="M14" s="513">
        <f>IF(OR(ｷ.紙くず!F29&gt;0,ｷ.紙くず!F29&lt;0),ｷ.紙くず!F29,IF(M$19&gt;0,"0",0))</f>
        <v>12.3</v>
      </c>
      <c r="N14" s="513">
        <f>IF(OR(ｸ.木くず!F29&gt;0,ｸ.木くず!F29&lt;0),ｸ.木くず!F29,IF(N$19&gt;0,"0",0))</f>
        <v>3651.5</v>
      </c>
      <c r="O14" s="513">
        <f>IF(OR(ｹ.繊維くず!F29&gt;0,ｹ.繊維くず!F29&lt;0),ｹ.繊維くず!F29,IF(O$19&gt;0,"0",0))</f>
        <v>14.2</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1491</v>
      </c>
      <c r="T14" s="513">
        <f>IF(OR(ｾ.ｶﾞﾗｽ･ｺﾝｸﾘ･陶磁器くず!F29&gt;0,ｾ.ｶﾞﾗｽ･ｺﾝｸﾘ･陶磁器くず!F29&lt;0),ｾ.ｶﾞﾗｽ･ｺﾝｸﾘ･陶磁器くず!F29,IF(T$19&gt;0,"0",0))</f>
        <v>1120.4000000000001</v>
      </c>
      <c r="U14" s="513">
        <f>IF(OR(ｿ.鉱さい!F29&gt;0,ｿ.鉱さい!F29&lt;0),ｿ.鉱さい!F29,IF(U$19&gt;0,"0",0))</f>
        <v>0</v>
      </c>
      <c r="V14" s="513">
        <f>IF(OR(ﾀ.がれき類!F29&gt;0,ﾀ.がれき類!F29&lt;0),ﾀ.がれき類!F29,IF(V$19&gt;0,"0",0))</f>
        <v>7582.5</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14021</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13.2</v>
      </c>
      <c r="M15" s="513">
        <f>IF(OR(ｷ.紙くず!F30&gt;0,ｷ.紙くず!F30&lt;0),ｷ.紙くず!F30,IF(M$19&gt;0,"0",0))</f>
        <v>4.9000000000000004</v>
      </c>
      <c r="N15" s="513">
        <f>IF(OR(ｸ.木くず!F30&gt;0,ｸ.木くず!F30&lt;0),ｸ.木くず!F30,IF(N$19&gt;0,"0",0))</f>
        <v>2448.5</v>
      </c>
      <c r="O15" s="513">
        <f>IF(OR(ｹ.繊維くず!F30&gt;0,ｹ.繊維くず!F30&lt;0),ｹ.繊維くず!F30,IF(O$19&gt;0,"0",0))</f>
        <v>2.2999999999999998</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4.5999999999999996</v>
      </c>
      <c r="T15" s="513">
        <f>IF(OR(ｾ.ｶﾞﾗｽ･ｺﾝｸﾘ･陶磁器くず!F30&gt;0,ｾ.ｶﾞﾗｽ･ｺﾝｸﾘ･陶磁器くず!F30&lt;0),ｾ.ｶﾞﾗｽ･ｺﾝｸﾘ･陶磁器くず!F30,IF(T$19&gt;0,"0",0))</f>
        <v>117.6</v>
      </c>
      <c r="U15" s="513">
        <f>IF(OR(ｿ.鉱さい!F30&gt;0,ｿ.鉱さい!F30&lt;0),ｿ.鉱さい!F30,IF(U$19&gt;0,"0",0))</f>
        <v>0</v>
      </c>
      <c r="V15" s="513">
        <f>IF(OR(ﾀ.がれき類!F30&gt;0,ﾀ.がれき類!F30&lt;0),ﾀ.がれき類!F30,IF(V$19&gt;0,"0",0))</f>
        <v>181.6</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2772.7</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107.2</v>
      </c>
      <c r="M16" s="513">
        <f>IF(OR(ｷ.紙くず!F31&gt;0,ｷ.紙くず!F31&lt;0),ｷ.紙くず!F31,IF(M$19&gt;0,"0",0))</f>
        <v>11.7</v>
      </c>
      <c r="N16" s="513">
        <f>IF(OR(ｸ.木くず!F31&gt;0,ｸ.木くず!F31&lt;0),ｸ.木くず!F31,IF(N$19&gt;0,"0",0))</f>
        <v>3469</v>
      </c>
      <c r="O16" s="513">
        <f>IF(OR(ｹ.繊維くず!F31&gt;0,ｹ.繊維くず!F31&lt;0),ｹ.繊維くず!F31,IF(O$19&gt;0,"0",0))</f>
        <v>10.9</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1462.2</v>
      </c>
      <c r="T16" s="513">
        <f>IF(OR(ｾ.ｶﾞﾗｽ･ｺﾝｸﾘ･陶磁器くず!F31&gt;0,ｾ.ｶﾞﾗｽ･ｺﾝｸﾘ･陶磁器くず!F31&lt;0),ｾ.ｶﾞﾗｽ･ｺﾝｸﾘ･陶磁器くず!F31,IF(T$19&gt;0,"0",0))</f>
        <v>763</v>
      </c>
      <c r="U16" s="513">
        <f>IF(OR(ｿ.鉱さい!F31&gt;0,ｿ.鉱さい!F31&lt;0),ｿ.鉱さい!F31,IF(U$19&gt;0,"0",0))</f>
        <v>0</v>
      </c>
      <c r="V16" s="513">
        <f>IF(OR(ﾀ.がれき類!F31&gt;0,ﾀ.がれき類!F31&lt;0),ﾀ.がれき類!F31,IF(V$19&gt;0,"0",0))</f>
        <v>7382.1</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13206.1</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344</v>
      </c>
      <c r="M19" s="519">
        <f t="shared" si="1"/>
        <v>177.20000000000002</v>
      </c>
      <c r="N19" s="519">
        <f t="shared" si="1"/>
        <v>3416.2</v>
      </c>
      <c r="O19" s="519">
        <f t="shared" si="1"/>
        <v>14.3</v>
      </c>
      <c r="P19" s="519">
        <f t="shared" si="1"/>
        <v>0</v>
      </c>
      <c r="Q19" s="519">
        <f t="shared" si="1"/>
        <v>0</v>
      </c>
      <c r="R19" s="519">
        <f t="shared" si="1"/>
        <v>0</v>
      </c>
      <c r="S19" s="519">
        <f t="shared" si="1"/>
        <v>1469.5</v>
      </c>
      <c r="T19" s="519">
        <f t="shared" si="1"/>
        <v>1389.3000000000002</v>
      </c>
      <c r="U19" s="519">
        <f t="shared" si="1"/>
        <v>0</v>
      </c>
      <c r="V19" s="519">
        <f t="shared" si="1"/>
        <v>7507.8</v>
      </c>
      <c r="W19" s="519">
        <f t="shared" si="1"/>
        <v>0</v>
      </c>
      <c r="X19" s="519">
        <f t="shared" si="1"/>
        <v>0</v>
      </c>
      <c r="Y19" s="519">
        <f t="shared" si="1"/>
        <v>0</v>
      </c>
      <c r="Z19" s="520">
        <f t="shared" si="1"/>
        <v>0</v>
      </c>
      <c r="AA19" s="521">
        <f t="shared" ref="AA19:AA25" si="2">SUM(G19:Z19)</f>
        <v>14318.3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139.6</v>
      </c>
      <c r="M25" s="532">
        <f>+ｷ.紙くず!$O$24</f>
        <v>165.4</v>
      </c>
      <c r="N25" s="532">
        <f>+ｸ.木くず!$O$24</f>
        <v>117.4</v>
      </c>
      <c r="O25" s="532">
        <f>+ｹ.繊維くず!$O$24</f>
        <v>0.7</v>
      </c>
      <c r="P25" s="532">
        <f>+ｺ.動植物性残さ!$O$24</f>
        <v>0</v>
      </c>
      <c r="Q25" s="532">
        <f>+ｻ.動物系固形不要物!$O$24</f>
        <v>0</v>
      </c>
      <c r="R25" s="532">
        <f>+ｼ.ｺﾞﾑくず!$O$24</f>
        <v>0</v>
      </c>
      <c r="S25" s="532">
        <f>+ｽ.金属くず!$O$24</f>
        <v>54.9</v>
      </c>
      <c r="T25" s="532">
        <f>+ｾ.ｶﾞﾗｽ･ｺﾝｸﾘ･陶磁器くず!$O$24</f>
        <v>323.89999999999998</v>
      </c>
      <c r="U25" s="532">
        <f>+ｿ.鉱さい!$O$24</f>
        <v>0</v>
      </c>
      <c r="V25" s="532">
        <f>+ﾀ.がれき類!$O$24</f>
        <v>144.6</v>
      </c>
      <c r="W25" s="532">
        <f>+ﾁ.動物のふん尿!$O$24</f>
        <v>0</v>
      </c>
      <c r="X25" s="532">
        <f>+ﾂ.動物の死体!$O$24</f>
        <v>0</v>
      </c>
      <c r="Y25" s="532">
        <f>+ﾃ.ばいじん!$O$24</f>
        <v>0</v>
      </c>
      <c r="Z25" s="533">
        <f>+ﾄ.混合廃棄物その他!$O$24</f>
        <v>0</v>
      </c>
      <c r="AA25" s="538">
        <f t="shared" si="2"/>
        <v>946.49999999999989</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204.4</v>
      </c>
      <c r="M37" s="554">
        <f t="shared" si="8"/>
        <v>11.799999999999999</v>
      </c>
      <c r="N37" s="554">
        <f t="shared" si="8"/>
        <v>3298.7999999999997</v>
      </c>
      <c r="O37" s="554">
        <f t="shared" si="8"/>
        <v>13.600000000000001</v>
      </c>
      <c r="P37" s="554">
        <f t="shared" si="8"/>
        <v>0</v>
      </c>
      <c r="Q37" s="554">
        <f t="shared" si="8"/>
        <v>0</v>
      </c>
      <c r="R37" s="554">
        <f t="shared" si="8"/>
        <v>0</v>
      </c>
      <c r="S37" s="554">
        <f t="shared" si="8"/>
        <v>1414.6</v>
      </c>
      <c r="T37" s="554">
        <f t="shared" si="8"/>
        <v>1065.4000000000001</v>
      </c>
      <c r="U37" s="554">
        <f t="shared" si="8"/>
        <v>0</v>
      </c>
      <c r="V37" s="554">
        <f t="shared" si="8"/>
        <v>7363.2</v>
      </c>
      <c r="W37" s="554">
        <f t="shared" si="8"/>
        <v>0</v>
      </c>
      <c r="X37" s="554">
        <f t="shared" si="8"/>
        <v>0</v>
      </c>
      <c r="Y37" s="554">
        <f t="shared" si="8"/>
        <v>0</v>
      </c>
      <c r="Z37" s="555">
        <f t="shared" si="8"/>
        <v>0</v>
      </c>
      <c r="AA37" s="556">
        <f t="shared" si="4"/>
        <v>13371.8</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203.8</v>
      </c>
      <c r="M38" s="545">
        <f t="shared" si="9"/>
        <v>11.799999999999999</v>
      </c>
      <c r="N38" s="545">
        <f t="shared" si="9"/>
        <v>3298.7999999999997</v>
      </c>
      <c r="O38" s="545">
        <f t="shared" si="9"/>
        <v>13.600000000000001</v>
      </c>
      <c r="P38" s="545">
        <f t="shared" si="9"/>
        <v>0</v>
      </c>
      <c r="Q38" s="545">
        <f t="shared" si="9"/>
        <v>0</v>
      </c>
      <c r="R38" s="545">
        <f t="shared" si="9"/>
        <v>0</v>
      </c>
      <c r="S38" s="545">
        <f t="shared" si="9"/>
        <v>1414.6</v>
      </c>
      <c r="T38" s="545">
        <f t="shared" si="9"/>
        <v>1064.5</v>
      </c>
      <c r="U38" s="545">
        <f t="shared" si="9"/>
        <v>0</v>
      </c>
      <c r="V38" s="545">
        <f t="shared" si="9"/>
        <v>7222.5</v>
      </c>
      <c r="W38" s="545">
        <f t="shared" si="9"/>
        <v>0</v>
      </c>
      <c r="X38" s="545">
        <f t="shared" si="9"/>
        <v>0</v>
      </c>
      <c r="Y38" s="545">
        <f t="shared" si="9"/>
        <v>0</v>
      </c>
      <c r="Z38" s="546">
        <f t="shared" si="9"/>
        <v>0</v>
      </c>
      <c r="AA38" s="547">
        <f t="shared" si="4"/>
        <v>13229.599999999999</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101.9</v>
      </c>
      <c r="M39" s="548">
        <f>+ｷ.紙くず!$Z$28</f>
        <v>11.2</v>
      </c>
      <c r="N39" s="548">
        <f>+ｸ.木くず!$Z$28</f>
        <v>3295.6</v>
      </c>
      <c r="O39" s="548">
        <f>+ｹ.繊維くず!$Z$28</f>
        <v>10.4</v>
      </c>
      <c r="P39" s="548">
        <f>+ｺ.動植物性残さ!$Z$28</f>
        <v>0</v>
      </c>
      <c r="Q39" s="548">
        <f>+ｻ.動物系固形不要物!$Z$28</f>
        <v>0</v>
      </c>
      <c r="R39" s="548">
        <f>+ｼ.ｺﾞﾑくず!$Z$28</f>
        <v>0</v>
      </c>
      <c r="S39" s="548">
        <f>+ｽ.金属くず!$Z$28</f>
        <v>1389.1</v>
      </c>
      <c r="T39" s="548">
        <f>+ｾ.ｶﾞﾗｽ･ｺﾝｸﾘ･陶磁器くず!$Z$28</f>
        <v>724.9</v>
      </c>
      <c r="U39" s="548">
        <f>+ｿ.鉱さい!$Z$28</f>
        <v>0</v>
      </c>
      <c r="V39" s="548">
        <f>+ﾀ.がれき類!$Z$28</f>
        <v>7013</v>
      </c>
      <c r="W39" s="548">
        <f>+ﾁ.動物のふん尿!$Z$28</f>
        <v>0</v>
      </c>
      <c r="X39" s="548">
        <f>+ﾂ.動物の死体!$Z$28</f>
        <v>0</v>
      </c>
      <c r="Y39" s="548">
        <f>+ﾃ.ばいじん!$Z$28</f>
        <v>0</v>
      </c>
      <c r="Z39" s="549">
        <f>+ﾄ.混合廃棄物その他!$Z$28</f>
        <v>0</v>
      </c>
      <c r="AA39" s="550">
        <f t="shared" si="4"/>
        <v>12546.099999999999</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101.9</v>
      </c>
      <c r="M40" s="548">
        <f>+ｷ.紙くず!$Z$29</f>
        <v>0.6</v>
      </c>
      <c r="N40" s="548">
        <f>+ｸ.木くず!$Z$29</f>
        <v>3.2</v>
      </c>
      <c r="O40" s="548">
        <f>+ｹ.繊維くず!$Z$29</f>
        <v>3.2</v>
      </c>
      <c r="P40" s="548">
        <f>+ｺ.動植物性残さ!$Z$29</f>
        <v>0</v>
      </c>
      <c r="Q40" s="548">
        <f>+ｻ.動物系固形不要物!$Z$29</f>
        <v>0</v>
      </c>
      <c r="R40" s="548">
        <f>+ｼ.ｺﾞﾑくず!$Z$29</f>
        <v>0</v>
      </c>
      <c r="S40" s="548">
        <f>+ｽ.金属くず!$Z$29</f>
        <v>25.5</v>
      </c>
      <c r="T40" s="548">
        <f>+ｾ.ｶﾞﾗｽ･ｺﾝｸﾘ･陶磁器くず!$Z$29</f>
        <v>339.6</v>
      </c>
      <c r="U40" s="548">
        <f>+ｿ.鉱さい!$Z$29</f>
        <v>0</v>
      </c>
      <c r="V40" s="548">
        <f>+ﾀ.がれき類!$Z$29</f>
        <v>209.5</v>
      </c>
      <c r="W40" s="548">
        <f>+ﾁ.動物のふん尿!$Z$29</f>
        <v>0</v>
      </c>
      <c r="X40" s="548">
        <f>+ﾂ.動物の死体!$Z$29</f>
        <v>0</v>
      </c>
      <c r="Y40" s="548">
        <f>+ﾃ.ばいじん!$Z$29</f>
        <v>0</v>
      </c>
      <c r="Z40" s="549">
        <f>+ﾄ.混合廃棄物その他!$Z$29</f>
        <v>0</v>
      </c>
      <c r="AA40" s="550">
        <f t="shared" si="4"/>
        <v>683.5</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0.6</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0.9</v>
      </c>
      <c r="U42" s="551">
        <f>+ｿ.鉱さい!$Q$33</f>
        <v>0</v>
      </c>
      <c r="V42" s="551">
        <f>+ﾀ.がれき類!$Q$33</f>
        <v>140.69999999999999</v>
      </c>
      <c r="W42" s="551">
        <f>+ﾁ.動物のふん尿!$Q$33</f>
        <v>0</v>
      </c>
      <c r="X42" s="551">
        <f>+ﾂ.動物の死体!$Q$33</f>
        <v>0</v>
      </c>
      <c r="Y42" s="551">
        <f>+ﾃ.ばいじん!$Q$33</f>
        <v>0</v>
      </c>
      <c r="Z42" s="552">
        <f>+ﾄ.混合廃棄物その他!$Q$33</f>
        <v>0</v>
      </c>
      <c r="AA42" s="553">
        <f>SUM(G42:Z42)</f>
        <v>142.19999999999999</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204.4</v>
      </c>
      <c r="M43" s="557">
        <f>+ｷ.紙くず!$AK$27</f>
        <v>11.799999999999999</v>
      </c>
      <c r="N43" s="557">
        <f>+ｸ.木くず!$AK$27</f>
        <v>3298.7999999999997</v>
      </c>
      <c r="O43" s="557">
        <f>+ｹ.繊維くず!$AK$27</f>
        <v>13.600000000000001</v>
      </c>
      <c r="P43" s="557">
        <f>+ｺ.動植物性残さ!$AK$27</f>
        <v>0</v>
      </c>
      <c r="Q43" s="557">
        <f>+ｻ.動物系固形不要物!$AK$27</f>
        <v>0</v>
      </c>
      <c r="R43" s="557">
        <f>+ｼ.ｺﾞﾑくず!$AK$27</f>
        <v>0</v>
      </c>
      <c r="S43" s="557">
        <f>+ｽ.金属くず!$AK$27</f>
        <v>1414.6</v>
      </c>
      <c r="T43" s="557">
        <f>+ｾ.ｶﾞﾗｽ･ｺﾝｸﾘ･陶磁器くず!$AK$27</f>
        <v>1065.4000000000001</v>
      </c>
      <c r="U43" s="557">
        <f>+ｿ.鉱さい!$AK$27</f>
        <v>0</v>
      </c>
      <c r="V43" s="557">
        <f>+ﾀ.がれき類!$AK$27</f>
        <v>7363.2</v>
      </c>
      <c r="W43" s="557">
        <f>+ﾁ.動物のふん尿!$AK$27</f>
        <v>0</v>
      </c>
      <c r="X43" s="557">
        <f>+ﾂ.動物の死体!$AK$27</f>
        <v>0</v>
      </c>
      <c r="Y43" s="557">
        <f>+ﾃ.ばいじん!$AK$27</f>
        <v>0</v>
      </c>
      <c r="Z43" s="558">
        <f>+ﾄ.混合廃棄物その他!$AK$27</f>
        <v>0</v>
      </c>
      <c r="AA43" s="559">
        <f t="shared" si="4"/>
        <v>13371.8</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12.6</v>
      </c>
      <c r="M44" s="560">
        <f>+ｷ.紙くず!$AK$30</f>
        <v>4.7</v>
      </c>
      <c r="N44" s="560">
        <f>+ｸ.木くず!$AK$30</f>
        <v>2.2999999999999998</v>
      </c>
      <c r="O44" s="560">
        <f>+ｹ.繊維くず!$AK$30</f>
        <v>2.2999999999999998</v>
      </c>
      <c r="P44" s="560">
        <f>+ｺ.動植物性残さ!$AK$30</f>
        <v>0</v>
      </c>
      <c r="Q44" s="560">
        <f>+ｻ.動物系固形不要物!$AK$30</f>
        <v>0</v>
      </c>
      <c r="R44" s="560">
        <f>+ｼ.ｺﾞﾑくず!$AK$30</f>
        <v>0</v>
      </c>
      <c r="S44" s="560">
        <f>+ｽ.金属くず!$AK$30</f>
        <v>4.4000000000000004</v>
      </c>
      <c r="T44" s="560">
        <f>+ｾ.ｶﾞﾗｽ･ｺﾝｸﾘ･陶磁器くず!$AK$30</f>
        <v>111.8</v>
      </c>
      <c r="U44" s="560">
        <f>+ｿ.鉱さい!$AK$30</f>
        <v>0</v>
      </c>
      <c r="V44" s="560">
        <f>+ﾀ.がれき類!$AK$30</f>
        <v>172.6</v>
      </c>
      <c r="W44" s="560">
        <f>+ﾁ.動物のふん尿!$AK$30</f>
        <v>0</v>
      </c>
      <c r="X44" s="560">
        <f>+ﾂ.動物の死体!$AK$30</f>
        <v>0</v>
      </c>
      <c r="Y44" s="560">
        <f>+ﾃ.ばいじん!$AK$30</f>
        <v>0</v>
      </c>
      <c r="Z44" s="561">
        <f>+ﾄ.混合廃棄物その他!$AK$30</f>
        <v>0</v>
      </c>
      <c r="AA44" s="562">
        <f t="shared" si="4"/>
        <v>310.7</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101.9</v>
      </c>
      <c r="M45" s="563">
        <f>+ｷ.紙くず!$AR$24</f>
        <v>11.2</v>
      </c>
      <c r="N45" s="563">
        <f>+ｸ.木くず!$AR$24</f>
        <v>3295.6</v>
      </c>
      <c r="O45" s="563">
        <f>+ｹ.繊維くず!$AR$24</f>
        <v>10.4</v>
      </c>
      <c r="P45" s="563">
        <f>+ｺ.動植物性残さ!$AR$24</f>
        <v>0</v>
      </c>
      <c r="Q45" s="563">
        <f>+ｻ.動物系固形不要物!$AR$24</f>
        <v>0</v>
      </c>
      <c r="R45" s="563">
        <f>+ｼ.ｺﾞﾑくず!$AR$24</f>
        <v>0</v>
      </c>
      <c r="S45" s="563">
        <f>+ｽ.金属くず!$AR$24</f>
        <v>1389.1</v>
      </c>
      <c r="T45" s="563">
        <f>+ｾ.ｶﾞﾗｽ･ｺﾝｸﾘ･陶磁器くず!$AR$24</f>
        <v>724.9</v>
      </c>
      <c r="U45" s="563">
        <f>+ｿ.鉱さい!$AR$24</f>
        <v>0</v>
      </c>
      <c r="V45" s="563">
        <f>+ﾀ.がれき類!$AR$24</f>
        <v>7013</v>
      </c>
      <c r="W45" s="563">
        <f>+ﾁ.動物のふん尿!$AR$24</f>
        <v>0</v>
      </c>
      <c r="X45" s="563">
        <f>+ﾂ.動物の死体!$AR$24</f>
        <v>0</v>
      </c>
      <c r="Y45" s="563">
        <f>+ﾃ.ばいじん!$AR$24</f>
        <v>0</v>
      </c>
      <c r="Z45" s="564">
        <f>+ﾄ.混合廃棄物その他!$AR$24</f>
        <v>0</v>
      </c>
      <c r="AA45" s="565">
        <f t="shared" si="4"/>
        <v>12546.099999999999</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648.9</v>
      </c>
      <c r="M55" s="634">
        <f t="shared" si="10"/>
        <v>373.20000000000005</v>
      </c>
      <c r="N55" s="634">
        <f t="shared" si="10"/>
        <v>7198</v>
      </c>
      <c r="O55" s="634">
        <f t="shared" si="10"/>
        <v>29.200000000000003</v>
      </c>
      <c r="P55" s="634">
        <f t="shared" si="10"/>
        <v>0</v>
      </c>
      <c r="Q55" s="634">
        <f t="shared" si="10"/>
        <v>0</v>
      </c>
      <c r="R55" s="634">
        <f t="shared" si="10"/>
        <v>0</v>
      </c>
      <c r="S55" s="634">
        <f t="shared" si="10"/>
        <v>3021.4</v>
      </c>
      <c r="T55" s="634">
        <f t="shared" si="10"/>
        <v>2869.6000000000004</v>
      </c>
      <c r="U55" s="634">
        <f t="shared" si="10"/>
        <v>0</v>
      </c>
      <c r="V55" s="634">
        <f t="shared" si="10"/>
        <v>15250.900000000001</v>
      </c>
      <c r="W55" s="634">
        <f t="shared" si="10"/>
        <v>0</v>
      </c>
      <c r="X55" s="634">
        <f t="shared" si="10"/>
        <v>0</v>
      </c>
      <c r="Y55" s="634">
        <f t="shared" si="10"/>
        <v>0</v>
      </c>
      <c r="Z55" s="634">
        <f t="shared" si="10"/>
        <v>0</v>
      </c>
      <c r="AA55" s="633">
        <f>+AA9+AA19+AA20</f>
        <v>29391.200000000001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23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横浜市西区みなとみらい3-7-1　　　　　　　　　　　　　　　　　OCEAN　GATE　MINATOMIRAI　13F</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積水ハウス㈱神奈川東支店　　　植岡　俊樹</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045-227-6411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積水ハウス株式会社　神奈川東支店　（神奈川10事業所代表）</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2228</v>
      </c>
      <c r="Q25" s="1086"/>
      <c r="R25" s="1086"/>
      <c r="S25" s="1086"/>
      <c r="T25" s="1086"/>
      <c r="U25" s="1087"/>
    </row>
    <row r="26" spans="1:22" ht="26.25" customHeight="1" x14ac:dyDescent="0.15">
      <c r="C26" s="1099" t="s">
        <v>11</v>
      </c>
      <c r="D26" s="1100"/>
      <c r="E26" s="1101"/>
      <c r="F26" s="1118" t="str">
        <f>+表紙!F50</f>
        <v>横浜市西区みなとみらい3-7-1　OCEAN　GATE　MINATOMIRAI　13F</v>
      </c>
      <c r="G26" s="1119"/>
      <c r="H26" s="1119"/>
      <c r="I26" s="1119"/>
      <c r="J26" s="1119"/>
      <c r="K26" s="1119"/>
      <c r="L26" s="1119"/>
      <c r="M26" s="1119"/>
      <c r="N26" s="454" t="s">
        <v>172</v>
      </c>
      <c r="O26" s="383"/>
      <c r="P26" s="383"/>
      <c r="Q26" s="1113" t="str">
        <f>IF(+表紙!Q50="","",+表紙!Q50)</f>
        <v>045-227-6414</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建設業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32139</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414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15072.900000000001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14318.3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14021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2772.7</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13206.1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13371.8</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310.7</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12546.099999999999</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2024-07-01T09:11:53Z</dcterms:created>
  <dcterms:modified xsi:type="dcterms:W3CDTF">2024-09-05T05:30:44Z</dcterms:modified>
</cp:coreProperties>
</file>