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85"/>
  <c r="M54" i="94" s="1"/>
  <c r="AS32" i="88"/>
  <c r="P54" i="94" s="1"/>
  <c r="AS32" i="89"/>
  <c r="Q54" i="94" s="1"/>
  <c r="AS32" i="79"/>
  <c r="R54" i="94" s="1"/>
  <c r="AS32" i="81"/>
  <c r="S54" i="94" s="1"/>
  <c r="AS32" i="84"/>
  <c r="T54" i="94" s="1"/>
  <c r="AS32" i="82"/>
  <c r="U54" i="94" s="1"/>
  <c r="AS32" i="80"/>
  <c r="V54" i="94" s="1"/>
  <c r="AS32" i="90"/>
  <c r="W54" i="94" s="1"/>
  <c r="AS32" i="91"/>
  <c r="X54" i="94" s="1"/>
  <c r="AS32" i="83"/>
  <c r="Y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81"/>
  <c r="S52" i="94" s="1"/>
  <c r="AL31" i="79"/>
  <c r="R52" i="94" s="1"/>
  <c r="AL31" i="89"/>
  <c r="Q52" i="94" s="1"/>
  <c r="AL31" i="88"/>
  <c r="P52" i="94" s="1"/>
  <c r="AL31" i="85"/>
  <c r="M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45" i="94"/>
  <c r="H31" i="87"/>
  <c r="W45" i="94"/>
  <c r="M45" i="94"/>
  <c r="N45" i="94"/>
  <c r="F12" i="89"/>
  <c r="H24" i="89" s="1"/>
  <c r="Y18" i="91"/>
  <c r="P16" i="91" s="1"/>
  <c r="X50" i="94" s="1"/>
  <c r="H31" i="2" l="1"/>
  <c r="P38" i="94"/>
  <c r="P37" i="94" s="1"/>
  <c r="P19" i="94" s="1"/>
  <c r="Q32" i="94"/>
  <c r="G32" i="94"/>
  <c r="G31" i="94" s="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79" l="1"/>
  <c r="AS32" i="86"/>
  <c r="N54" i="94" s="1"/>
  <c r="AL31" i="86"/>
  <c r="N52" i="94" s="1"/>
  <c r="H29" i="78"/>
  <c r="AS32" i="78"/>
  <c r="L54" i="94" s="1"/>
  <c r="AL31" i="78"/>
  <c r="L52" i="94" s="1"/>
  <c r="AS32" i="87"/>
  <c r="O54" i="94" s="1"/>
  <c r="AL31" i="87"/>
  <c r="O52" i="94" s="1"/>
  <c r="AS32" i="92"/>
  <c r="Z54" i="94" s="1"/>
  <c r="AL31" i="92"/>
  <c r="Z52" i="94" s="1"/>
  <c r="H29" i="80"/>
  <c r="AL31" i="80"/>
  <c r="V52" i="94" s="1"/>
  <c r="V43" i="94"/>
  <c r="H29" i="84"/>
  <c r="AL31" i="84"/>
  <c r="T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55" i="94" s="1"/>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55" i="94" s="1"/>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<sst xmlns="http://schemas.openxmlformats.org/spreadsheetml/2006/main" count="3277" uniqueCount="461">
  <si>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</si>
  <si>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</si>
  <si>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</si>
  <si>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</si>
  <si>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</si>
  <si>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</si>
  <si>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</si>
  <si>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</si>
  <si>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</si>
  <si>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</si>
  <si>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</si>
  <si>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</si>
  <si>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</si>
  <si>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</si>
  <si>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</si>
  <si>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</si>
  <si>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</si>
  <si>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</si>
  <si>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</si>
  <si>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</si>
  <si>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</si>
  <si>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</si>
  <si>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</si>
  <si>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</si>
  <si>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</si>
  <si>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</si>
  <si>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</si>
  <si>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</si>
  <si>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</si>
  <si>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</si>
  <si>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</si>
  <si>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</si>
  <si>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</si>
  <si>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</si>
  <si>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</si>
  <si>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</si>
  <si>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</si>
  <si>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</si>
  <si>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</si>
  <si>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</si>
  <si>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</si>
  <si>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</si>
  <si>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</si>
  <si>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</si>
  <si>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</si>
  <si>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</si>
  <si>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</si>
  <si>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</si>
  <si>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</si>
  <si>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</si>
  <si>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</si>
  <si>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</si>
  <si>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</si>
  <si>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</si>
  <si>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</si>
  <si>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</si>
  <si>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</si>
  <si>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</si>
  <si>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</si>
  <si>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</si>
  <si>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</si>
  <si>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</si>
  <si>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</si>
  <si>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</si>
  <si>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</si>
  <si>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</si>
  <si>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</si>
  <si>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</si>
  <si>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</si>
  <si>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</si>
  <si>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</si>
  <si>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</si>
  <si>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</si>
  <si>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</si>
  <si>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</si>
  <si>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</si>
  <si>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</si>
  <si>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</si>
  <si>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</si>
  <si>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</si>
  <si>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</si>
  <si>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</si>
  <si>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</si>
  <si>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</si>
  <si>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</si>
  <si>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</si>
  <si>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</si>
  <si>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</si>
  <si>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</si>
  <si>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</si>
  <si>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</si>
  <si>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</si>
  <si>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</si>
  <si>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</si>
  <si>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</si>
  <si>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</si>
  <si>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</si>
  <si>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</si>
  <si>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</si>
  <si>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</si>
  <si>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</si>
  <si>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</si>
  <si>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</si>
  <si>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</si>
  <si>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</si>
  <si>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</si>
  <si>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</si>
  <si>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</si>
  <si>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</si>
  <si>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</si>
  <si>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</si>
  <si>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</si>
  <si>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</si>
  <si>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</si>
  <si>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</si>
  <si>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</si>
  <si>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</si>
  <si>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</si>
  <si>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</si>
  <si>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</si>
  <si>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</si>
  <si>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</si>
  <si>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</si>
  <si>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</si>
  <si>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</si>
  <si>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</si>
  <si>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</si>
  <si>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</si>
  <si>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</si>
  <si>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</si>
  <si>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</si>
  <si>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</si>
  <si>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</si>
  <si>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</si>
  <si>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</si>
  <si>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</si>
  <si>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</si>
  <si>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</si>
  <si>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</si>
  <si>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</si>
  <si>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</si>
  <si>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</si>
  <si>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</si>
  <si>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</si>
  <si>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</si>
  <si>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</si>
  <si>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</si>
  <si>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</si>
  <si>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</si>
  <si>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</si>
  <si>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</si>
  <si>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</si>
  <si>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</si>
  <si>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</si>
  <si>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</si>
  <si>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</si>
  <si>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</si>
  <si>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</si>
  <si>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</si>
  <si>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</si>
  <si>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</si>
  <si>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</si>
  <si>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</si>
  <si>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</si>
  <si>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</si>
  <si>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</si>
  <si>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</si>
  <si>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</si>
  <si>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</si>
  <si>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</si>
  <si>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</si>
  <si>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</si>
  <si>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</si>
  <si>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</si>
  <si>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</si>
  <si>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</si>
  <si>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</si>
  <si>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</si>
  <si>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</si>
  <si>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</si>
  <si>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</si>
  <si>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</si>
  <si>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</si>
  <si>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</si>
  <si>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</si>
  <si>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</si>
  <si>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</si>
  <si>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</si>
  <si>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</si>
  <si>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</si>
  <si>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</si>
  <si>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</si>
  <si>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</si>
  <si>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</si>
  <si>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</si>
  <si>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</si>
  <si>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</si>
  <si>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</si>
  <si>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</si>
  <si>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</si>
  <si>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</si>
  <si>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</si>
  <si>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</si>
  <si>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</si>
  <si>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</si>
  <si>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</si>
  <si>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</si>
  <si>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</si>
  <si>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</si>
  <si>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</si>
  <si>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</si>
  <si>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</si>
  <si>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</si>
  <si>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</si>
  <si>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</si>
  <si>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</si>
  <si>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</si>
  <si>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</si>
  <si>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</si>
  <si>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</si>
  <si>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</si>
  <si>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</si>
  <si>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</si>
  <si>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</si>
  <si>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</si>
  <si>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</si>
  <si>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</si>
  <si>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</si>
  <si>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</si>
  <si>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</si>
  <si>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</si>
  <si>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</si>
  <si>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</si>
  <si>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</si>
  <si>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</si>
  <si>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</si>
  <si>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</si>
  <si>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</si>
  <si>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</si>
  <si>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</si>
  <si>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</si>
  <si>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</si>
  <si>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</si>
  <si>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</si>
  <si>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</si>
  <si>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</si>
  <si>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</si>
  <si>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</si>
  <si>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</si>
  <si>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</si>
  <si>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</si>
  <si>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</si>
  <si>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</si>
  <si>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</si>
  <si>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</si>
  <si>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</si>
  <si>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</si>
  <si>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</si>
  <si>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</si>
  <si>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</si>
  <si>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</si>
  <si>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</si>
  <si>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</si>
  <si>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</si>
  <si>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</si>
  <si>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</si>
  <si>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</si>
  <si>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</si>
  <si>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</si>
  <si>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</si>
  <si>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</si>
  <si>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</si>
  <si>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</si>
  <si>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</si>
  <si>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</si>
  <si>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</si>
  <si>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</si>
  <si>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</si>
  <si>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</si>
  <si>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</si>
  <si>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</si>
  <si>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</si>
  <si>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</si>
  <si>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</si>
  <si>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</si>
  <si>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</si>
  <si>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</si>
  <si>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</si>
  <si>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</si>
  <si>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</si>
  <si>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</si>
  <si>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</si>
  <si>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</si>
  <si>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</si>
  <si>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</si>
  <si>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</si>
  <si>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</si>
  <si>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</si>
  <si>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</si>
  <si>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</si>
  <si>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</si>
  <si>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</si>
  <si>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</si>
  <si>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</si>
  <si>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</si>
  <si>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</si>
  <si>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</si>
  <si>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</si>
  <si>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</si>
  <si>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</si>
  <si>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</si>
  <si>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</si>
  <si>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</si>
  <si>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</si>
  <si>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</si>
  <si>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</si>
  <si>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</si>
  <si>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</si>
  <si>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</si>
  <si>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</si>
  <si>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</si>
  <si>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</si>
  <si>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</si>
  <si>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</si>
  <si>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</si>
  <si>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</si>
  <si>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</si>
  <si>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</si>
  <si>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</si>
  <si>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</si>
  <si>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</si>
  <si>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</si>
  <si>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</si>
  <si>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</si>
  <si>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</si>
  <si>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</si>
  <si>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</si>
  <si>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</si>
  <si>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</si>
  <si>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</si>
  <si>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</si>
  <si>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</si>
  <si>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</si>
  <si>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</si>
  <si>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</si>
  <si>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</si>
  <si>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</si>
  <si>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</si>
  <si>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</si>
  <si>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</si>
  <si>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</si>
  <si>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</si>
  <si>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</si>
  <si>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</si>
  <si>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</si>
  <si>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</si>
  <si>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</si>
  <si>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</si>
  <si>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</si>
  <si>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</si>
  <si>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</si>
  <si>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</si>
  <si>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</si>
  <si>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</si>
  <si>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</si>
  <si>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</si>
  <si>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</si>
  <si>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</si>
  <si>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</si>
  <si>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</si>
  <si>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</si>
  <si>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</si>
  <si>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</si>
  <si>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</si>
  <si>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</si>
  <si>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</si>
  <si>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</si>
  <si>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</si>
  <si>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</si>
  <si>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</si>
  <si>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</si>
  <si>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</si>
  <si>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</si>
  <si>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</si>
  <si>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</si>
  <si>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</si>
  <si>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</si>
  <si>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</si>
  <si>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</si>
  <si>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</si>
  <si>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</si>
  <si>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</si>
  <si>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</si>
  <si>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</si>
  <si>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</si>
  <si>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</si>
  <si>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</si>
  <si>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</si>
  <si>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</si>
  <si>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</si>
  <si>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</si>
  <si>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</si>
  <si>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</si>
  <si>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</si>
  <si>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</si>
  <si>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</si>
  <si>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</si>
  <si>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</si>
  <si>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</si>
  <si>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</si>
  <si>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</si>
  <si>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</si>
  <si>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</si>
  <si>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</si>
  <si>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</si>
  <si>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</si>
  <si>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</si>
  <si>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</si>
  <si>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</si>
  <si>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</si>
  <si>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</si>
  <si>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</si>
  <si>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</si>
  <si>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</si>
  <si>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</si>
  <si>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</si>
  <si>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</si>
  <si>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</si>
  <si>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</si>
  <si>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</si>
  <si>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</si>
  <si>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</si>
  <si>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</si>
  <si>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</si>
  <si>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</si>
  <si>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</si>
  <si>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</si>
  <si>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</si>
  <si>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</si>
  <si>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</si>
  <si>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</si>
  <si>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</si>
  <si>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</si>
  <si>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</si>
  <si>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</si>
  <si>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</si>
  <si>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</si>
  <si>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</si>
  <si>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</si>
  <si>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</si>
  <si>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</si>
  <si>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令和6年5月31日</t>
    <phoneticPr fontId="3"/>
  </si>
  <si>
    <t>横浜市長</t>
  </si>
  <si>
    <t>横浜市磯子区中原２－１－１</t>
    <phoneticPr fontId="3"/>
  </si>
  <si>
    <t>門倉工業株式会社
代表取締役　伊藤　晃</t>
    <phoneticPr fontId="3"/>
  </si>
  <si>
    <t>045（772）0661</t>
    <phoneticPr fontId="3"/>
  </si>
  <si>
    <t>門倉工業株式会社</t>
    <phoneticPr fontId="3"/>
  </si>
  <si>
    <t>建設業</t>
    <phoneticPr fontId="3"/>
  </si>
  <si>
    <t>15人</t>
    <phoneticPr fontId="3"/>
  </si>
  <si>
    <t>元請完成工事高　150百万円</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</si>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</sst>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3088" y="2212181"/>
          <a:ext cx="657225" cy="62865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3563" y="2202656"/>
          <a:ext cx="657225" cy="6286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3563" y="2212181"/>
          <a:ext cx="657225" cy="62865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3563" y="2231231"/>
          <a:ext cx="657225" cy="619125"/>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3563" y="2202656"/>
          <a:ext cx="657225" cy="6286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3563" y="2202656"/>
          <a:ext cx="657225" cy="6286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3563" y="2193131"/>
          <a:ext cx="657225" cy="61912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3563" y="2221706"/>
          <a:ext cx="657225" cy="6286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3563" y="2212181"/>
          <a:ext cx="657225" cy="62865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3563" y="2202656"/>
          <a:ext cx="657225" cy="6286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3563" y="2193131"/>
          <a:ext cx="657225" cy="62865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6" zoomScale="96" zoomScaleNormal="100" zoomScaleSheetLayoutView="96" workbookViewId="0">
      <selection activeCell="C31" sqref="C31:O3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460</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3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452</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453</v>
      </c>
      <c r="K39" s="454"/>
      <c r="L39" s="455"/>
      <c r="M39" s="455"/>
      <c r="N39" s="455"/>
      <c r="O39" s="456"/>
      <c r="Q39" s="20"/>
      <c r="R39" s="20"/>
    </row>
    <row r="40" spans="1:19" ht="26.25" customHeight="1" x14ac:dyDescent="0.15">
      <c r="C40" s="78"/>
      <c r="H40" s="23" t="s">
        <v>7</v>
      </c>
      <c r="I40" s="23"/>
      <c r="J40" s="454" t="s">
        <v>454</v>
      </c>
      <c r="K40" s="454"/>
      <c r="L40" s="455"/>
      <c r="M40" s="455"/>
      <c r="N40" s="455"/>
      <c r="O40" s="456"/>
    </row>
    <row r="41" spans="1:19" x14ac:dyDescent="0.15">
      <c r="C41" s="78"/>
      <c r="J41" s="21" t="s">
        <v>8</v>
      </c>
      <c r="O41" s="79"/>
    </row>
    <row r="42" spans="1:19" x14ac:dyDescent="0.15">
      <c r="C42" s="78"/>
      <c r="J42" s="24" t="s">
        <v>9</v>
      </c>
      <c r="K42" s="24"/>
      <c r="L42" s="457" t="s">
        <v>455</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2239</v>
      </c>
      <c r="N48" s="481"/>
      <c r="O48" s="482"/>
    </row>
    <row r="49" spans="3:21" ht="18" customHeight="1" x14ac:dyDescent="0.15">
      <c r="C49" s="431" t="s">
        <v>11</v>
      </c>
      <c r="D49" s="463"/>
      <c r="E49" s="464"/>
      <c r="F49" s="450" t="s">
        <v>453</v>
      </c>
      <c r="G49" s="451"/>
      <c r="H49" s="451"/>
      <c r="I49" s="451"/>
      <c r="J49" s="451"/>
      <c r="K49" s="451"/>
      <c r="L49" s="126" t="s">
        <v>172</v>
      </c>
      <c r="M49" s="394"/>
      <c r="N49" s="483" t="s">
        <v>455</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t="s">
        <v>457</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t="s">
        <v>459</v>
      </c>
      <c r="G58" s="508"/>
      <c r="H58" s="508"/>
      <c r="I58" s="508"/>
      <c r="J58" s="508"/>
      <c r="K58" s="508"/>
      <c r="L58" s="508"/>
      <c r="M58" s="508"/>
      <c r="N58" s="508"/>
      <c r="O58" s="509"/>
    </row>
    <row r="59" spans="3:21" ht="26.25" customHeight="1" x14ac:dyDescent="0.15">
      <c r="C59" s="301"/>
      <c r="D59" s="318" t="s">
        <v>24</v>
      </c>
      <c r="E59" s="319" t="s">
        <v>378</v>
      </c>
      <c r="F59" s="510" t="s">
        <v>458</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936.6</v>
      </c>
      <c r="I63" s="241" t="s">
        <v>4</v>
      </c>
      <c r="J63" s="499" t="s">
        <v>324</v>
      </c>
      <c r="K63" s="500"/>
      <c r="L63" s="501"/>
      <c r="M63" s="497">
        <f>+別紙!AA14</f>
        <v>936.6</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f>+別紙!AA15</f>
        <v>124.20000000000002</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774.4</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f>+別紙!AA18</f>
        <v>51.000000000000007</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3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35" customHeight="1" x14ac:dyDescent="0.15">
      <c r="A77" s="21"/>
      <c r="B77" s="21"/>
      <c r="C77" s="182">
        <v>3</v>
      </c>
      <c r="D77" s="485" t="s">
        <v>442</v>
      </c>
      <c r="E77" s="485"/>
      <c r="F77" s="485"/>
      <c r="G77" s="485"/>
      <c r="H77" s="485"/>
      <c r="I77" s="485"/>
      <c r="J77" s="485"/>
      <c r="K77" s="485"/>
      <c r="L77" s="485"/>
      <c r="M77" s="485"/>
      <c r="N77" s="485"/>
      <c r="O77" s="486"/>
    </row>
    <row r="78" spans="1:22" ht="28.3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3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3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3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3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3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14"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3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門倉工業株式会社</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3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80" zoomScaleNormal="8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9.1999999999999993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6.4</v>
      </c>
      <c r="E24" s="558"/>
      <c r="F24" s="558"/>
      <c r="G24" s="195" t="s">
        <v>198</v>
      </c>
      <c r="H24" s="547">
        <f>+F12</f>
        <v>9.1999999999999993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3.7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9.1999999999999993</v>
      </c>
      <c r="Q27" s="607"/>
      <c r="R27" s="607"/>
      <c r="S27" s="607"/>
      <c r="T27" s="44" t="s">
        <v>38</v>
      </c>
      <c r="U27" s="64"/>
      <c r="V27" s="64"/>
      <c r="Y27" s="62" t="s">
        <v>39</v>
      </c>
      <c r="Z27" s="65"/>
      <c r="AH27" s="53"/>
      <c r="AI27" s="53"/>
      <c r="AJ27" s="53"/>
      <c r="AK27" s="53"/>
      <c r="AL27" s="577">
        <f>+AH18+P27</f>
        <v>9.1999999999999993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3.7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6.4</v>
      </c>
      <c r="E29" s="558"/>
      <c r="F29" s="558"/>
      <c r="G29" s="195" t="s">
        <v>198</v>
      </c>
      <c r="H29" s="547">
        <f>+AL27</f>
        <v>9.1999999999999993</v>
      </c>
      <c r="I29" s="548"/>
      <c r="J29" s="195" t="s">
        <v>198</v>
      </c>
      <c r="M29" s="556"/>
      <c r="P29" s="56"/>
      <c r="Q29" s="144"/>
      <c r="R29" s="51" t="s">
        <v>183</v>
      </c>
      <c r="S29" s="602" t="s">
        <v>33</v>
      </c>
      <c r="T29" s="605"/>
      <c r="U29" s="605"/>
      <c r="V29" s="606"/>
      <c r="W29" s="48"/>
      <c r="X29" s="66"/>
      <c r="Y29" s="562" t="s">
        <v>258</v>
      </c>
      <c r="Z29" s="563"/>
      <c r="AA29" s="603">
        <v>5.5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6.4</v>
      </c>
      <c r="E30" s="558"/>
      <c r="F30" s="558"/>
      <c r="G30" s="195" t="s">
        <v>198</v>
      </c>
      <c r="H30" s="547">
        <f>+AL30</f>
        <v>8</v>
      </c>
      <c r="I30" s="548"/>
      <c r="J30" s="195" t="s">
        <v>198</v>
      </c>
      <c r="M30" s="556"/>
      <c r="P30" s="56"/>
      <c r="R30" s="561">
        <f>+ROUND(AA28,1)+ROUND(AA29,1)+ROUND(AA30,1)</f>
        <v>9.1999999999999993</v>
      </c>
      <c r="S30" s="607"/>
      <c r="T30" s="607"/>
      <c r="U30" s="607"/>
      <c r="V30" s="44" t="s">
        <v>16</v>
      </c>
      <c r="Y30" s="562" t="s">
        <v>186</v>
      </c>
      <c r="Z30" s="563"/>
      <c r="AA30" s="603"/>
      <c r="AB30" s="604"/>
      <c r="AC30" s="604"/>
      <c r="AD30" s="604"/>
      <c r="AE30" s="604"/>
      <c r="AF30" s="44" t="s">
        <v>13</v>
      </c>
      <c r="AL30" s="580">
        <v>8</v>
      </c>
      <c r="AM30" s="581"/>
      <c r="AN30" s="581"/>
      <c r="AO30" s="581"/>
      <c r="AP30" s="52" t="s">
        <v>13</v>
      </c>
      <c r="AS30" s="599"/>
      <c r="AT30" s="596"/>
      <c r="AU30" s="596"/>
      <c r="AV30" s="597"/>
      <c r="AW30" s="413"/>
    </row>
    <row r="31" spans="2:49" ht="27" customHeight="1" thickTop="1" thickBot="1" x14ac:dyDescent="0.2">
      <c r="B31" s="534" t="s">
        <v>226</v>
      </c>
      <c r="C31" s="535"/>
      <c r="D31" s="558">
        <v>2</v>
      </c>
      <c r="E31" s="558"/>
      <c r="F31" s="558"/>
      <c r="G31" s="195" t="s">
        <v>198</v>
      </c>
      <c r="H31" s="547">
        <f>+AS24</f>
        <v>3.7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5.5</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4.4000000000000004</v>
      </c>
      <c r="E33" s="615"/>
      <c r="F33" s="615"/>
      <c r="G33" s="196" t="s">
        <v>198</v>
      </c>
      <c r="H33" s="600">
        <f>+AS31</f>
        <v>5.5</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3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3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226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99.9</v>
      </c>
      <c r="E24" s="558"/>
      <c r="F24" s="558"/>
      <c r="G24" s="195" t="s">
        <v>198</v>
      </c>
      <c r="H24" s="547">
        <f>+F12</f>
        <v>226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150.19999999999999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226</v>
      </c>
      <c r="Q27" s="607"/>
      <c r="R27" s="607"/>
      <c r="S27" s="607"/>
      <c r="T27" s="44" t="s">
        <v>38</v>
      </c>
      <c r="U27" s="64"/>
      <c r="V27" s="64"/>
      <c r="Y27" s="62" t="s">
        <v>39</v>
      </c>
      <c r="Z27" s="65"/>
      <c r="AH27" s="53"/>
      <c r="AI27" s="53"/>
      <c r="AJ27" s="53"/>
      <c r="AK27" s="53"/>
      <c r="AL27" s="577">
        <f>+AH18+P27</f>
        <v>226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150.19999999999999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99.9</v>
      </c>
      <c r="E29" s="558"/>
      <c r="F29" s="558"/>
      <c r="G29" s="195" t="s">
        <v>198</v>
      </c>
      <c r="H29" s="547">
        <f>+AL27</f>
        <v>226</v>
      </c>
      <c r="I29" s="548"/>
      <c r="J29" s="195" t="s">
        <v>198</v>
      </c>
      <c r="M29" s="556"/>
      <c r="P29" s="56"/>
      <c r="Q29" s="144"/>
      <c r="R29" s="51" t="s">
        <v>183</v>
      </c>
      <c r="S29" s="602" t="s">
        <v>33</v>
      </c>
      <c r="T29" s="605"/>
      <c r="U29" s="605"/>
      <c r="V29" s="606"/>
      <c r="W29" s="48"/>
      <c r="X29" s="66"/>
      <c r="Y29" s="562" t="s">
        <v>258</v>
      </c>
      <c r="Z29" s="563"/>
      <c r="AA29" s="603">
        <v>75.8</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83.9</v>
      </c>
      <c r="E30" s="558"/>
      <c r="F30" s="558"/>
      <c r="G30" s="195" t="s">
        <v>198</v>
      </c>
      <c r="H30" s="547">
        <f>+AL30</f>
        <v>211.9</v>
      </c>
      <c r="I30" s="548"/>
      <c r="J30" s="195" t="s">
        <v>198</v>
      </c>
      <c r="M30" s="556"/>
      <c r="P30" s="56"/>
      <c r="R30" s="561">
        <f>+ROUND(AA28,1)+ROUND(AA29,1)+ROUND(AA30,1)</f>
        <v>226</v>
      </c>
      <c r="S30" s="607"/>
      <c r="T30" s="607"/>
      <c r="U30" s="607"/>
      <c r="V30" s="44" t="s">
        <v>16</v>
      </c>
      <c r="Y30" s="562" t="s">
        <v>186</v>
      </c>
      <c r="Z30" s="563"/>
      <c r="AA30" s="603"/>
      <c r="AB30" s="604"/>
      <c r="AC30" s="604"/>
      <c r="AD30" s="604"/>
      <c r="AE30" s="604"/>
      <c r="AF30" s="44" t="s">
        <v>13</v>
      </c>
      <c r="AL30" s="580">
        <v>211.9</v>
      </c>
      <c r="AM30" s="581"/>
      <c r="AN30" s="581"/>
      <c r="AO30" s="581"/>
      <c r="AP30" s="52" t="s">
        <v>13</v>
      </c>
      <c r="AS30" s="599"/>
      <c r="AT30" s="596"/>
      <c r="AU30" s="596"/>
      <c r="AV30" s="597"/>
      <c r="AW30" s="413"/>
    </row>
    <row r="31" spans="2:49" ht="27" customHeight="1" thickTop="1" thickBot="1" x14ac:dyDescent="0.2">
      <c r="B31" s="534" t="s">
        <v>226</v>
      </c>
      <c r="C31" s="535"/>
      <c r="D31" s="558">
        <v>85.9</v>
      </c>
      <c r="E31" s="558"/>
      <c r="F31" s="558"/>
      <c r="G31" s="195" t="s">
        <v>198</v>
      </c>
      <c r="H31" s="547">
        <f>+AS24</f>
        <v>150.19999999999999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75.8</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14</v>
      </c>
      <c r="E33" s="615"/>
      <c r="F33" s="615"/>
      <c r="G33" s="196" t="s">
        <v>198</v>
      </c>
      <c r="H33" s="600">
        <f>+AS31</f>
        <v>75.8</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193</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1.1000000000000001</v>
      </c>
      <c r="E24" s="558"/>
      <c r="F24" s="558"/>
      <c r="G24" s="195" t="s">
        <v>198</v>
      </c>
      <c r="H24" s="547">
        <f>+F12</f>
        <v>193</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192.6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193</v>
      </c>
      <c r="Q27" s="607"/>
      <c r="R27" s="607"/>
      <c r="S27" s="607"/>
      <c r="T27" s="44" t="s">
        <v>38</v>
      </c>
      <c r="U27" s="64"/>
      <c r="V27" s="64"/>
      <c r="Y27" s="62" t="s">
        <v>39</v>
      </c>
      <c r="Z27" s="65"/>
      <c r="AH27" s="53"/>
      <c r="AI27" s="53"/>
      <c r="AJ27" s="53"/>
      <c r="AK27" s="53"/>
      <c r="AL27" s="577">
        <f>+AH18+P27</f>
        <v>193</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192.6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1.1000000000000001</v>
      </c>
      <c r="E29" s="558"/>
      <c r="F29" s="558"/>
      <c r="G29" s="195" t="s">
        <v>198</v>
      </c>
      <c r="H29" s="547">
        <f>+AL27</f>
        <v>193</v>
      </c>
      <c r="I29" s="548"/>
      <c r="J29" s="195" t="s">
        <v>198</v>
      </c>
      <c r="M29" s="556"/>
      <c r="P29" s="56"/>
      <c r="Q29" s="144"/>
      <c r="R29" s="51" t="s">
        <v>183</v>
      </c>
      <c r="S29" s="602" t="s">
        <v>33</v>
      </c>
      <c r="T29" s="605"/>
      <c r="U29" s="605"/>
      <c r="V29" s="606"/>
      <c r="W29" s="48"/>
      <c r="X29" s="66"/>
      <c r="Y29" s="562" t="s">
        <v>258</v>
      </c>
      <c r="Z29" s="563"/>
      <c r="AA29" s="603">
        <v>0.4</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1.1000000000000001</v>
      </c>
      <c r="E30" s="558"/>
      <c r="F30" s="558"/>
      <c r="G30" s="195" t="s">
        <v>198</v>
      </c>
      <c r="H30" s="547">
        <f>+AL30</f>
        <v>0.7</v>
      </c>
      <c r="I30" s="548"/>
      <c r="J30" s="195" t="s">
        <v>198</v>
      </c>
      <c r="M30" s="556"/>
      <c r="P30" s="56"/>
      <c r="R30" s="561">
        <f>+ROUND(AA28,1)+ROUND(AA29,1)+ROUND(AA30,1)</f>
        <v>193</v>
      </c>
      <c r="S30" s="607"/>
      <c r="T30" s="607"/>
      <c r="U30" s="607"/>
      <c r="V30" s="44" t="s">
        <v>16</v>
      </c>
      <c r="Y30" s="562" t="s">
        <v>186</v>
      </c>
      <c r="Z30" s="563"/>
      <c r="AA30" s="603"/>
      <c r="AB30" s="604"/>
      <c r="AC30" s="604"/>
      <c r="AD30" s="604"/>
      <c r="AE30" s="604"/>
      <c r="AF30" s="44" t="s">
        <v>13</v>
      </c>
      <c r="AL30" s="580">
        <v>0.7</v>
      </c>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192.6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0.4</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1.1000000000000001</v>
      </c>
      <c r="E33" s="615"/>
      <c r="F33" s="615"/>
      <c r="G33" s="196" t="s">
        <v>198</v>
      </c>
      <c r="H33" s="600">
        <f>+AS31</f>
        <v>0.4</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7.6</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16.7</v>
      </c>
      <c r="E24" s="558"/>
      <c r="F24" s="558"/>
      <c r="G24" s="195" t="s">
        <v>198</v>
      </c>
      <c r="H24" s="547">
        <f>+F12</f>
        <v>7.6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7.6</v>
      </c>
      <c r="Q27" s="607"/>
      <c r="R27" s="607"/>
      <c r="S27" s="607"/>
      <c r="T27" s="44" t="s">
        <v>38</v>
      </c>
      <c r="U27" s="64"/>
      <c r="V27" s="64"/>
      <c r="Y27" s="62" t="s">
        <v>39</v>
      </c>
      <c r="Z27" s="65"/>
      <c r="AH27" s="53"/>
      <c r="AI27" s="53"/>
      <c r="AJ27" s="53"/>
      <c r="AK27" s="53"/>
      <c r="AL27" s="577">
        <f>+AH18+P27</f>
        <v>7.6</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16.7</v>
      </c>
      <c r="E29" s="558"/>
      <c r="F29" s="558"/>
      <c r="G29" s="195" t="s">
        <v>198</v>
      </c>
      <c r="H29" s="547">
        <f>+AL27</f>
        <v>7.6</v>
      </c>
      <c r="I29" s="548"/>
      <c r="J29" s="195" t="s">
        <v>198</v>
      </c>
      <c r="M29" s="556"/>
      <c r="P29" s="56"/>
      <c r="Q29" s="144"/>
      <c r="R29" s="51" t="s">
        <v>183</v>
      </c>
      <c r="S29" s="602" t="s">
        <v>33</v>
      </c>
      <c r="T29" s="605"/>
      <c r="U29" s="605"/>
      <c r="V29" s="606"/>
      <c r="W29" s="48"/>
      <c r="X29" s="66"/>
      <c r="Y29" s="562" t="s">
        <v>258</v>
      </c>
      <c r="Z29" s="563"/>
      <c r="AA29" s="603">
        <v>3.1</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13.2</v>
      </c>
      <c r="E30" s="558"/>
      <c r="F30" s="558"/>
      <c r="G30" s="195" t="s">
        <v>198</v>
      </c>
      <c r="H30" s="547">
        <f>+AL30</f>
        <v>7.6</v>
      </c>
      <c r="I30" s="548"/>
      <c r="J30" s="195" t="s">
        <v>198</v>
      </c>
      <c r="M30" s="556"/>
      <c r="P30" s="56"/>
      <c r="R30" s="561">
        <f>+ROUND(AA28,1)+ROUND(AA29,1)+ROUND(AA30,1)</f>
        <v>7.6</v>
      </c>
      <c r="S30" s="607"/>
      <c r="T30" s="607"/>
      <c r="U30" s="607"/>
      <c r="V30" s="44" t="s">
        <v>16</v>
      </c>
      <c r="Y30" s="562" t="s">
        <v>186</v>
      </c>
      <c r="Z30" s="563"/>
      <c r="AA30" s="603"/>
      <c r="AB30" s="604"/>
      <c r="AC30" s="604"/>
      <c r="AD30" s="604"/>
      <c r="AE30" s="604"/>
      <c r="AF30" s="44" t="s">
        <v>13</v>
      </c>
      <c r="AL30" s="580">
        <v>7.6</v>
      </c>
      <c r="AM30" s="581"/>
      <c r="AN30" s="581"/>
      <c r="AO30" s="581"/>
      <c r="AP30" s="52" t="s">
        <v>13</v>
      </c>
      <c r="AS30" s="599"/>
      <c r="AT30" s="596"/>
      <c r="AU30" s="596"/>
      <c r="AV30" s="597"/>
      <c r="AW30" s="413"/>
    </row>
    <row r="31" spans="2:49" ht="27" customHeight="1" thickTop="1" thickBot="1" x14ac:dyDescent="0.2">
      <c r="B31" s="534" t="s">
        <v>226</v>
      </c>
      <c r="C31" s="535"/>
      <c r="D31" s="558">
        <v>3.5</v>
      </c>
      <c r="E31" s="558"/>
      <c r="F31" s="558"/>
      <c r="G31" s="195" t="s">
        <v>198</v>
      </c>
      <c r="H31" s="547">
        <f>+AS24</f>
        <v>4.5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13.2</v>
      </c>
      <c r="E33" s="615"/>
      <c r="F33" s="615"/>
      <c r="G33" s="196" t="s">
        <v>198</v>
      </c>
      <c r="H33" s="600">
        <f>+AS31</f>
        <v>0</v>
      </c>
      <c r="I33" s="601"/>
      <c r="J33" s="196" t="s">
        <v>198</v>
      </c>
      <c r="M33" s="557"/>
      <c r="R33" s="603">
        <v>0</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9153.8000000000011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688.3</v>
      </c>
      <c r="E24" s="558"/>
      <c r="F24" s="558"/>
      <c r="G24" s="195" t="s">
        <v>198</v>
      </c>
      <c r="H24" s="547">
        <f>+F12</f>
        <v>9153.8000000000011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9148.6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9153.8000000000011</v>
      </c>
      <c r="Q27" s="607"/>
      <c r="R27" s="607"/>
      <c r="S27" s="607"/>
      <c r="T27" s="44" t="s">
        <v>38</v>
      </c>
      <c r="U27" s="64"/>
      <c r="V27" s="64"/>
      <c r="Y27" s="62" t="s">
        <v>39</v>
      </c>
      <c r="Z27" s="65"/>
      <c r="AH27" s="53"/>
      <c r="AI27" s="53"/>
      <c r="AJ27" s="53"/>
      <c r="AK27" s="53"/>
      <c r="AL27" s="577">
        <f>+AH18+P27</f>
        <v>9153.8000000000011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9148.6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688.3</v>
      </c>
      <c r="E29" s="558"/>
      <c r="F29" s="558"/>
      <c r="G29" s="195" t="s">
        <v>198</v>
      </c>
      <c r="H29" s="547">
        <f>+AL27</f>
        <v>9153.8000000000011</v>
      </c>
      <c r="I29" s="548"/>
      <c r="J29" s="195" t="s">
        <v>198</v>
      </c>
      <c r="M29" s="556"/>
      <c r="P29" s="56"/>
      <c r="Q29" s="144"/>
      <c r="R29" s="51" t="s">
        <v>183</v>
      </c>
      <c r="S29" s="602" t="s">
        <v>33</v>
      </c>
      <c r="T29" s="605"/>
      <c r="U29" s="605"/>
      <c r="V29" s="606"/>
      <c r="W29" s="48"/>
      <c r="X29" s="66"/>
      <c r="Y29" s="562" t="s">
        <v>258</v>
      </c>
      <c r="Z29" s="563"/>
      <c r="AA29" s="603">
        <v>2.2000000000000002</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6.7</v>
      </c>
      <c r="E30" s="558"/>
      <c r="F30" s="558"/>
      <c r="G30" s="195" t="s">
        <v>198</v>
      </c>
      <c r="H30" s="547">
        <f>+AL30</f>
        <v>672.8</v>
      </c>
      <c r="I30" s="548"/>
      <c r="J30" s="195" t="s">
        <v>198</v>
      </c>
      <c r="M30" s="556"/>
      <c r="P30" s="56"/>
      <c r="R30" s="561">
        <f>+ROUND(AA28,1)+ROUND(AA29,1)+ROUND(AA30,1)</f>
        <v>9150.8000000000011</v>
      </c>
      <c r="S30" s="607"/>
      <c r="T30" s="607"/>
      <c r="U30" s="607"/>
      <c r="V30" s="44" t="s">
        <v>16</v>
      </c>
      <c r="Y30" s="562" t="s">
        <v>186</v>
      </c>
      <c r="Z30" s="563"/>
      <c r="AA30" s="603"/>
      <c r="AB30" s="604"/>
      <c r="AC30" s="604"/>
      <c r="AD30" s="604"/>
      <c r="AE30" s="604"/>
      <c r="AF30" s="44" t="s">
        <v>13</v>
      </c>
      <c r="AL30" s="580">
        <v>672.8</v>
      </c>
      <c r="AM30" s="581"/>
      <c r="AN30" s="581"/>
      <c r="AO30" s="581"/>
      <c r="AP30" s="52" t="s">
        <v>13</v>
      </c>
      <c r="AS30" s="599"/>
      <c r="AT30" s="596"/>
      <c r="AU30" s="596"/>
      <c r="AV30" s="597"/>
      <c r="AW30" s="413"/>
    </row>
    <row r="31" spans="2:49" ht="27" customHeight="1" thickTop="1" thickBot="1" x14ac:dyDescent="0.2">
      <c r="B31" s="534" t="s">
        <v>226</v>
      </c>
      <c r="C31" s="535"/>
      <c r="D31" s="558">
        <v>681.7</v>
      </c>
      <c r="E31" s="558"/>
      <c r="F31" s="558"/>
      <c r="G31" s="195" t="s">
        <v>198</v>
      </c>
      <c r="H31" s="547">
        <f>+AS24</f>
        <v>9148.6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0</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6.7</v>
      </c>
      <c r="E33" s="615"/>
      <c r="F33" s="615"/>
      <c r="G33" s="196" t="s">
        <v>198</v>
      </c>
      <c r="H33" s="600">
        <f>+AS31</f>
        <v>0</v>
      </c>
      <c r="I33" s="601"/>
      <c r="J33" s="196" t="s">
        <v>198</v>
      </c>
      <c r="M33" s="557"/>
      <c r="R33" s="603">
        <v>3</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3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80" zoomScaleNormal="8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3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門倉工業株式会社</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3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3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v>0</v>
      </c>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86.800000000000011</v>
      </c>
      <c r="G12" s="578"/>
      <c r="H12" s="578"/>
      <c r="I12" s="52" t="s">
        <v>13</v>
      </c>
      <c r="J12" s="53"/>
      <c r="K12" s="54"/>
      <c r="L12" s="53"/>
      <c r="M12" s="556"/>
      <c r="N12" s="55"/>
      <c r="P12" s="580">
        <v>0</v>
      </c>
      <c r="Q12" s="584"/>
      <c r="R12" s="584"/>
      <c r="S12" s="584"/>
      <c r="T12" s="52" t="s">
        <v>13</v>
      </c>
      <c r="U12" s="53"/>
      <c r="V12" s="53"/>
      <c r="W12" s="53"/>
      <c r="X12" s="53"/>
      <c r="Y12"/>
      <c r="Z12"/>
      <c r="AA12"/>
      <c r="AB12"/>
      <c r="AC12" s="56"/>
      <c r="AE12" s="610"/>
      <c r="AG12" s="137"/>
      <c r="AH12" s="580">
        <v>0</v>
      </c>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v>0</v>
      </c>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v>0</v>
      </c>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v>0</v>
      </c>
      <c r="AV17" s="44" t="s">
        <v>34</v>
      </c>
      <c r="AW17" s="413"/>
    </row>
    <row r="18" spans="2:49" ht="24.75" customHeight="1" thickBot="1" x14ac:dyDescent="0.2">
      <c r="K18" s="56"/>
      <c r="L18" s="53"/>
      <c r="M18" s="556"/>
      <c r="N18" s="56"/>
      <c r="P18" s="580">
        <v>0</v>
      </c>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35" customHeight="1" thickBot="1" x14ac:dyDescent="0.2">
      <c r="B21" s="582" t="s">
        <v>444</v>
      </c>
      <c r="C21" s="582"/>
      <c r="D21" s="582"/>
      <c r="E21" s="582"/>
      <c r="F21" s="582"/>
      <c r="G21" s="582"/>
      <c r="H21" s="582"/>
      <c r="I21" s="582"/>
      <c r="J21" s="582"/>
      <c r="K21" s="56"/>
      <c r="L21" s="53"/>
      <c r="M21" s="556"/>
      <c r="N21" s="56"/>
      <c r="P21" s="580">
        <v>0</v>
      </c>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v>0</v>
      </c>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124.2</v>
      </c>
      <c r="E24" s="558"/>
      <c r="F24" s="558"/>
      <c r="G24" s="195" t="s">
        <v>198</v>
      </c>
      <c r="H24" s="547">
        <f>+F12</f>
        <v>86.800000000000011</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7.7</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86.800000000000011</v>
      </c>
      <c r="Q27" s="607"/>
      <c r="R27" s="607"/>
      <c r="S27" s="607"/>
      <c r="T27" s="44" t="s">
        <v>38</v>
      </c>
      <c r="U27" s="64"/>
      <c r="V27" s="64"/>
      <c r="Y27" s="62" t="s">
        <v>39</v>
      </c>
      <c r="Z27" s="65"/>
      <c r="AH27" s="53"/>
      <c r="AI27" s="53"/>
      <c r="AJ27" s="53"/>
      <c r="AK27" s="53"/>
      <c r="AL27" s="577">
        <f>+AH18+P27</f>
        <v>86.800000000000011</v>
      </c>
      <c r="AM27" s="578"/>
      <c r="AN27" s="578"/>
      <c r="AO27" s="578"/>
      <c r="AP27" s="52" t="s">
        <v>13</v>
      </c>
      <c r="AQ27" s="268"/>
      <c r="AR27" s="128"/>
      <c r="AS27" s="580">
        <v>0</v>
      </c>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7.7</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124.2</v>
      </c>
      <c r="E29" s="558"/>
      <c r="F29" s="558"/>
      <c r="G29" s="195" t="s">
        <v>198</v>
      </c>
      <c r="H29" s="547">
        <f>+AL27</f>
        <v>86.800000000000011</v>
      </c>
      <c r="I29" s="548"/>
      <c r="J29" s="195" t="s">
        <v>198</v>
      </c>
      <c r="M29" s="556"/>
      <c r="P29" s="56"/>
      <c r="Q29" s="144"/>
      <c r="R29" s="51" t="s">
        <v>183</v>
      </c>
      <c r="S29" s="602" t="s">
        <v>33</v>
      </c>
      <c r="T29" s="605"/>
      <c r="U29" s="605"/>
      <c r="V29" s="606"/>
      <c r="W29" s="48"/>
      <c r="X29" s="66"/>
      <c r="Y29" s="562" t="s">
        <v>258</v>
      </c>
      <c r="Z29" s="563"/>
      <c r="AA29" s="603">
        <v>15.9</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12.9</v>
      </c>
      <c r="E30" s="558"/>
      <c r="F30" s="558"/>
      <c r="G30" s="195" t="s">
        <v>198</v>
      </c>
      <c r="H30" s="547">
        <f>+AL30</f>
        <v>23.6</v>
      </c>
      <c r="I30" s="548"/>
      <c r="J30" s="195" t="s">
        <v>198</v>
      </c>
      <c r="M30" s="556"/>
      <c r="P30" s="56"/>
      <c r="R30" s="561">
        <f>+ROUND(AA28,1)+ROUND(AA29,1)+ROUND(AA30,1)</f>
        <v>23.6</v>
      </c>
      <c r="S30" s="607"/>
      <c r="T30" s="607"/>
      <c r="U30" s="607"/>
      <c r="V30" s="44" t="s">
        <v>16</v>
      </c>
      <c r="Y30" s="562" t="s">
        <v>186</v>
      </c>
      <c r="Z30" s="563"/>
      <c r="AA30" s="603"/>
      <c r="AB30" s="604"/>
      <c r="AC30" s="604"/>
      <c r="AD30" s="604"/>
      <c r="AE30" s="604"/>
      <c r="AF30" s="44" t="s">
        <v>13</v>
      </c>
      <c r="AL30" s="580">
        <v>23.6</v>
      </c>
      <c r="AM30" s="581"/>
      <c r="AN30" s="581"/>
      <c r="AO30" s="581"/>
      <c r="AP30" s="52" t="s">
        <v>13</v>
      </c>
      <c r="AS30" s="599"/>
      <c r="AT30" s="596"/>
      <c r="AU30" s="596"/>
      <c r="AV30" s="597"/>
      <c r="AW30" s="413"/>
    </row>
    <row r="31" spans="2:49" ht="27" customHeight="1" thickTop="1" thickBot="1" x14ac:dyDescent="0.2">
      <c r="B31" s="534" t="s">
        <v>226</v>
      </c>
      <c r="C31" s="535"/>
      <c r="D31" s="558">
        <v>1.3</v>
      </c>
      <c r="E31" s="558"/>
      <c r="F31" s="558"/>
      <c r="G31" s="195" t="s">
        <v>198</v>
      </c>
      <c r="H31" s="547">
        <f>+AS24</f>
        <v>7.7</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v>15.9</v>
      </c>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11.6</v>
      </c>
      <c r="E33" s="615"/>
      <c r="F33" s="615"/>
      <c r="G33" s="196" t="s">
        <v>198</v>
      </c>
      <c r="H33" s="600">
        <f>+AS31</f>
        <v>15.9</v>
      </c>
      <c r="I33" s="601"/>
      <c r="J33" s="196" t="s">
        <v>198</v>
      </c>
      <c r="M33" s="557"/>
      <c r="R33" s="603">
        <v>63.2</v>
      </c>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70" zoomScaleNormal="70" workbookViewId="0">
      <selection activeCell="Q24" sqref="Q2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門倉工業株式会社</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9.1"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6.4</v>
      </c>
      <c r="M9" s="320">
        <f>IF(OR(ｷ.紙くず!D24&gt;0,ｷ.紙くず!D24&lt;0),ｷ.紙くず!D24,IF(M$19&gt;0,"0",0))</f>
        <v>0</v>
      </c>
      <c r="N9" s="320">
        <f>IF(OR(ｸ.木くず!D24&gt;0,ｸ.木くず!D24&lt;0),ｸ.木くず!D24,IF(N$19&gt;0,"0",0))</f>
        <v>99.9</v>
      </c>
      <c r="O9" s="320">
        <f>IF(OR(ｹ.繊維くず!D24&gt;0,ｹ.繊維くず!D24&lt;0),ｹ.繊維くず!D24,IF(O$19&gt;0,"0",0))</f>
        <v>1.1000000000000001</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16.7</v>
      </c>
      <c r="U9" s="320">
        <f>IF(OR(ｿ.鉱さい!D24&gt;0,ｿ.鉱さい!D24&lt;0),ｿ.鉱さい!D24,IF(U$19&gt;0,"0",0))</f>
        <v>0</v>
      </c>
      <c r="V9" s="320">
        <f>IF(OR(ﾀ.がれき類!D24&gt;0,ﾀ.がれき類!D24&lt;0),ﾀ.がれき類!D24,IF(V$19&gt;0,"0",0))</f>
        <v>688.3</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124.2</v>
      </c>
      <c r="AA9" s="322">
        <f>IF(SUM(G9:Z9)&gt;0,SUM(G9:Z9),IF(AA$19&gt;0,"0",0))</f>
        <v>936.6</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6.4</v>
      </c>
      <c r="M14" s="326">
        <f>IF(OR(ｷ.紙くず!D29&gt;0,ｷ.紙くず!D29&lt;0),ｷ.紙くず!D29,IF(M$19&gt;0,"0",0))</f>
        <v>0</v>
      </c>
      <c r="N14" s="326">
        <f>IF(OR(ｸ.木くず!D29&gt;0,ｸ.木くず!D29&lt;0),ｸ.木くず!D29,IF(N$19&gt;0,"0",0))</f>
        <v>99.9</v>
      </c>
      <c r="O14" s="326">
        <f>IF(OR(ｹ.繊維くず!D29&gt;0,ｹ.繊維くず!D29&lt;0),ｹ.繊維くず!D29,IF(O$19&gt;0,"0",0))</f>
        <v>1.1000000000000001</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16.7</v>
      </c>
      <c r="U14" s="326">
        <f>IF(OR(ｿ.鉱さい!D29&gt;0,ｿ.鉱さい!D29&lt;0),ｿ.鉱さい!D29,IF(U$19&gt;0,"0",0))</f>
        <v>0</v>
      </c>
      <c r="V14" s="326">
        <f>IF(OR(ﾀ.がれき類!D29&gt;0,ﾀ.がれき類!D29&lt;0),ﾀ.がれき類!D29,IF(V$19&gt;0,"0",0))</f>
        <v>688.3</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124.2</v>
      </c>
      <c r="AA14" s="328">
        <f t="shared" si="0"/>
        <v>936.6</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6.4</v>
      </c>
      <c r="M15" s="326">
        <f>IF(OR(ｷ.紙くず!D30&gt;0,ｷ.紙くず!D30&lt;0),ｷ.紙くず!D30,IF(M$19&gt;0,"0",0))</f>
        <v>0</v>
      </c>
      <c r="N15" s="326">
        <f>IF(OR(ｸ.木くず!D30&gt;0,ｸ.木くず!D30&lt;0),ｸ.木くず!D30,IF(N$19&gt;0,"0",0))</f>
        <v>83.9</v>
      </c>
      <c r="O15" s="326">
        <f>IF(OR(ｹ.繊維くず!D30&gt;0,ｹ.繊維くず!D30&lt;0),ｹ.繊維くず!D30,IF(O$19&gt;0,"0",0))</f>
        <v>1.1000000000000001</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13.2</v>
      </c>
      <c r="U15" s="326">
        <f>IF(OR(ｿ.鉱さい!D30&gt;0,ｿ.鉱さい!D30&lt;0),ｿ.鉱さい!D30,IF(U$19&gt;0,"0",0))</f>
        <v>0</v>
      </c>
      <c r="V15" s="326">
        <f>IF(OR(ﾀ.がれき類!D30&gt;0,ﾀ.がれき類!D30&lt;0),ﾀ.がれき類!D30,IF(V$19&gt;0,"0",0))</f>
        <v>6.7</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12.9</v>
      </c>
      <c r="AA15" s="328">
        <f t="shared" si="0"/>
        <v>124.20000000000002</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2</v>
      </c>
      <c r="M16" s="326">
        <f>IF(OR(ｷ.紙くず!D31&gt;0,ｷ.紙くず!D31&lt;0),ｷ.紙くず!D31,IF(M$19&gt;0,"0",0))</f>
        <v>0</v>
      </c>
      <c r="N16" s="326">
        <f>IF(OR(ｸ.木くず!D31&gt;0,ｸ.木くず!D31&lt;0),ｸ.木くず!D31,IF(N$19&gt;0,"0",0))</f>
        <v>85.9</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3.5</v>
      </c>
      <c r="U16" s="326">
        <f>IF(OR(ｿ.鉱さい!D31&gt;0,ｿ.鉱さい!D31&lt;0),ｿ.鉱さい!D31,IF(U$19&gt;0,"0",0))</f>
        <v>0</v>
      </c>
      <c r="V16" s="326">
        <f>IF(OR(ﾀ.がれき類!D31&gt;0,ﾀ.がれき類!D31&lt;0),ﾀ.がれき類!D31,IF(V$19&gt;0,"0",0))</f>
        <v>681.7</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1.3</v>
      </c>
      <c r="AA16" s="328">
        <f t="shared" si="0"/>
        <v>774.4</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4.4000000000000004</v>
      </c>
      <c r="M18" s="329">
        <f>IF(OR(ｷ.紙くず!D33&gt;0,ｷ.紙くず!D33&lt;0),ｷ.紙くず!D33,IF(M$19&gt;0,"0",0))</f>
        <v>0</v>
      </c>
      <c r="N18" s="329">
        <f>IF(OR(ｸ.木くず!D33&gt;0,ｸ.木くず!D33&lt;0),ｸ.木くず!D33,IF(N$19&gt;0,"0",0))</f>
        <v>14</v>
      </c>
      <c r="O18" s="329">
        <f>IF(OR(ｹ.繊維くず!D33&gt;0,ｹ.繊維くず!D33&lt;0),ｹ.繊維くず!D33,IF(O$19&gt;0,"0",0))</f>
        <v>1.1000000000000001</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f>IF(OR(ｾ.ｶﾞﾗｽ･ｺﾝｸﾘ･陶磁器くず!D33&gt;0,ｾ.ｶﾞﾗｽ･ｺﾝｸﾘ･陶磁器くず!D33&lt;0),ｾ.ｶﾞﾗｽ･ｺﾝｸﾘ･陶磁器くず!D33,IF(T$19&gt;0,"0",0))</f>
        <v>13.2</v>
      </c>
      <c r="U18" s="329">
        <f>IF(OR(ｿ.鉱さい!D33&gt;0,ｿ.鉱さい!D33&lt;0),ｿ.鉱さい!D33,IF(U$19&gt;0,"0",0))</f>
        <v>0</v>
      </c>
      <c r="V18" s="329">
        <f>IF(OR(ﾀ.がれき類!D33&gt;0,ﾀ.がれき類!D33&lt;0),ﾀ.がれき類!D33,IF(V$19&gt;0,"0",0))</f>
        <v>6.7</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11.6</v>
      </c>
      <c r="AA18" s="331">
        <f t="shared" si="0"/>
        <v>51.000000000000007</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9.1999999999999993</v>
      </c>
      <c r="M19" s="332">
        <f t="shared" si="1"/>
        <v>0</v>
      </c>
      <c r="N19" s="332">
        <f t="shared" si="1"/>
        <v>226</v>
      </c>
      <c r="O19" s="332">
        <f t="shared" si="1"/>
        <v>193</v>
      </c>
      <c r="P19" s="332">
        <f t="shared" si="1"/>
        <v>0</v>
      </c>
      <c r="Q19" s="332">
        <f t="shared" si="1"/>
        <v>0</v>
      </c>
      <c r="R19" s="332">
        <f t="shared" si="1"/>
        <v>0</v>
      </c>
      <c r="S19" s="332">
        <f t="shared" si="1"/>
        <v>0</v>
      </c>
      <c r="T19" s="332">
        <f t="shared" si="1"/>
        <v>7.6</v>
      </c>
      <c r="U19" s="332">
        <f t="shared" si="1"/>
        <v>0</v>
      </c>
      <c r="V19" s="332">
        <f t="shared" si="1"/>
        <v>9153.8000000000011</v>
      </c>
      <c r="W19" s="332">
        <f t="shared" si="1"/>
        <v>0</v>
      </c>
      <c r="X19" s="332">
        <f t="shared" si="1"/>
        <v>0</v>
      </c>
      <c r="Y19" s="332">
        <f t="shared" si="1"/>
        <v>0</v>
      </c>
      <c r="Z19" s="333">
        <f t="shared" si="1"/>
        <v>86.800000000000011</v>
      </c>
      <c r="AA19" s="334">
        <f t="shared" ref="AA19:AA25" si="2">SUM(G19:Z19)</f>
        <v>9676.4</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6"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9.1999999999999993</v>
      </c>
      <c r="M37" s="368">
        <f t="shared" si="8"/>
        <v>0</v>
      </c>
      <c r="N37" s="368">
        <f t="shared" si="8"/>
        <v>226</v>
      </c>
      <c r="O37" s="368">
        <f t="shared" si="8"/>
        <v>193</v>
      </c>
      <c r="P37" s="368">
        <f t="shared" si="8"/>
        <v>0</v>
      </c>
      <c r="Q37" s="368">
        <f t="shared" si="8"/>
        <v>0</v>
      </c>
      <c r="R37" s="368">
        <f t="shared" si="8"/>
        <v>0</v>
      </c>
      <c r="S37" s="368">
        <f t="shared" si="8"/>
        <v>0</v>
      </c>
      <c r="T37" s="368">
        <f t="shared" si="8"/>
        <v>7.6</v>
      </c>
      <c r="U37" s="368">
        <f t="shared" si="8"/>
        <v>0</v>
      </c>
      <c r="V37" s="368">
        <f t="shared" si="8"/>
        <v>9153.8000000000011</v>
      </c>
      <c r="W37" s="368">
        <f t="shared" si="8"/>
        <v>0</v>
      </c>
      <c r="X37" s="368">
        <f t="shared" si="8"/>
        <v>0</v>
      </c>
      <c r="Y37" s="368">
        <f t="shared" si="8"/>
        <v>0</v>
      </c>
      <c r="Z37" s="369">
        <f t="shared" si="8"/>
        <v>86.800000000000011</v>
      </c>
      <c r="AA37" s="370">
        <f t="shared" si="4"/>
        <v>9676.4</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9.1999999999999993</v>
      </c>
      <c r="M38" s="359">
        <f t="shared" si="9"/>
        <v>0</v>
      </c>
      <c r="N38" s="359">
        <f t="shared" si="9"/>
        <v>226</v>
      </c>
      <c r="O38" s="359">
        <f t="shared" si="9"/>
        <v>193</v>
      </c>
      <c r="P38" s="359">
        <f t="shared" si="9"/>
        <v>0</v>
      </c>
      <c r="Q38" s="359">
        <f t="shared" si="9"/>
        <v>0</v>
      </c>
      <c r="R38" s="359">
        <f t="shared" si="9"/>
        <v>0</v>
      </c>
      <c r="S38" s="359">
        <f t="shared" si="9"/>
        <v>0</v>
      </c>
      <c r="T38" s="359">
        <f t="shared" si="9"/>
        <v>7.6</v>
      </c>
      <c r="U38" s="359">
        <f t="shared" si="9"/>
        <v>0</v>
      </c>
      <c r="V38" s="359">
        <f t="shared" si="9"/>
        <v>9150.8000000000011</v>
      </c>
      <c r="W38" s="359">
        <f t="shared" si="9"/>
        <v>0</v>
      </c>
      <c r="X38" s="359">
        <f t="shared" si="9"/>
        <v>0</v>
      </c>
      <c r="Y38" s="359">
        <f t="shared" si="9"/>
        <v>0</v>
      </c>
      <c r="Z38" s="360">
        <f t="shared" si="9"/>
        <v>23.6</v>
      </c>
      <c r="AA38" s="361">
        <f t="shared" si="4"/>
        <v>9610.2000000000007</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3.7</v>
      </c>
      <c r="M39" s="362">
        <f>+ｷ.紙くず!$AA$28</f>
        <v>0</v>
      </c>
      <c r="N39" s="362">
        <f>+ｸ.木くず!$AA$28</f>
        <v>150.19999999999999</v>
      </c>
      <c r="O39" s="362">
        <f>+ｹ.繊維くず!$AA$28</f>
        <v>192.6</v>
      </c>
      <c r="P39" s="362">
        <f>+ｺ.動植物性残さ!$AA$28</f>
        <v>0</v>
      </c>
      <c r="Q39" s="362">
        <f>+ｻ.動物系固形不要物!$AA$28</f>
        <v>0</v>
      </c>
      <c r="R39" s="362">
        <f>+ｼ.ｺﾞﾑくず!$AA$28</f>
        <v>0</v>
      </c>
      <c r="S39" s="362">
        <f>+ｽ.金属くず!$AA$28</f>
        <v>0</v>
      </c>
      <c r="T39" s="362">
        <f>+ｾ.ｶﾞﾗｽ･ｺﾝｸﾘ･陶磁器くず!$AA$28</f>
        <v>4.5</v>
      </c>
      <c r="U39" s="362">
        <f>+ｿ.鉱さい!$AA$28</f>
        <v>0</v>
      </c>
      <c r="V39" s="362">
        <f>+ﾀ.がれき類!$AA$28</f>
        <v>9148.6</v>
      </c>
      <c r="W39" s="362">
        <f>+ﾁ.動物のふん尿!$AA$28</f>
        <v>0</v>
      </c>
      <c r="X39" s="362">
        <f>+ﾂ.動物の死体!$AA$28</f>
        <v>0</v>
      </c>
      <c r="Y39" s="362">
        <f>+ﾃ.ばいじん!$AA$28</f>
        <v>0</v>
      </c>
      <c r="Z39" s="363">
        <f>+ﾄ.混合廃棄物その他!$AA$28</f>
        <v>7.7</v>
      </c>
      <c r="AA39" s="364">
        <f t="shared" si="4"/>
        <v>9507.3000000000011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5.5</v>
      </c>
      <c r="M40" s="362">
        <f>+ｷ.紙くず!$AA$29</f>
        <v>0</v>
      </c>
      <c r="N40" s="362">
        <f>+ｸ.木くず!$AA$29</f>
        <v>75.8</v>
      </c>
      <c r="O40" s="362">
        <f>+ｹ.繊維くず!$AA$29</f>
        <v>0.4</v>
      </c>
      <c r="P40" s="362">
        <f>+ｺ.動植物性残さ!$AA$29</f>
        <v>0</v>
      </c>
      <c r="Q40" s="362">
        <f>+ｻ.動物系固形不要物!$AA$29</f>
        <v>0</v>
      </c>
      <c r="R40" s="362">
        <f>+ｼ.ｺﾞﾑくず!$AA$29</f>
        <v>0</v>
      </c>
      <c r="S40" s="362">
        <f>+ｽ.金属くず!$AA$29</f>
        <v>0</v>
      </c>
      <c r="T40" s="362">
        <f>+ｾ.ｶﾞﾗｽ･ｺﾝｸﾘ･陶磁器くず!$AA$29</f>
        <v>3.1</v>
      </c>
      <c r="U40" s="362">
        <f>+ｿ.鉱さい!$AA$29</f>
        <v>0</v>
      </c>
      <c r="V40" s="362">
        <f>+ﾀ.がれき類!$AA$29</f>
        <v>2.2000000000000002</v>
      </c>
      <c r="W40" s="362">
        <f>+ﾁ.動物のふん尿!$AA$29</f>
        <v>0</v>
      </c>
      <c r="X40" s="362">
        <f>+ﾂ.動物の死体!$AA$29</f>
        <v>0</v>
      </c>
      <c r="Y40" s="362">
        <f>+ﾃ.ばいじん!$AA$29</f>
        <v>0</v>
      </c>
      <c r="Z40" s="363">
        <f>+ﾄ.混合廃棄物その他!$AA$29</f>
        <v>15.9</v>
      </c>
      <c r="AA40" s="364">
        <f t="shared" si="4"/>
        <v>102.9</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3</v>
      </c>
      <c r="W42" s="365">
        <f>+ﾁ.動物のふん尿!$R$33</f>
        <v>0</v>
      </c>
      <c r="X42" s="365">
        <f>+ﾂ.動物の死体!$R$33</f>
        <v>0</v>
      </c>
      <c r="Y42" s="365">
        <f>+ﾃ.ばいじん!$R$33</f>
        <v>0</v>
      </c>
      <c r="Z42" s="366">
        <f>+ﾄ.混合廃棄物その他!$R$33</f>
        <v>63.2</v>
      </c>
      <c r="AA42" s="367">
        <f>SUM(G42:Z42)</f>
        <v>66.2</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9.1999999999999993</v>
      </c>
      <c r="M43" s="371">
        <f>+ｷ.紙くず!$AL$27</f>
        <v>0</v>
      </c>
      <c r="N43" s="371">
        <f>+ｸ.木くず!$AL$27</f>
        <v>226</v>
      </c>
      <c r="O43" s="371">
        <f>+ｹ.繊維くず!$AL$27</f>
        <v>193</v>
      </c>
      <c r="P43" s="371">
        <f>+ｺ.動植物性残さ!$AL$27</f>
        <v>0</v>
      </c>
      <c r="Q43" s="371">
        <f>+ｻ.動物系固形不要物!$AL$27</f>
        <v>0</v>
      </c>
      <c r="R43" s="371">
        <f>+ｼ.ｺﾞﾑくず!$AL$27</f>
        <v>0</v>
      </c>
      <c r="S43" s="371">
        <f>+ｽ.金属くず!$AL$27</f>
        <v>0</v>
      </c>
      <c r="T43" s="371">
        <f>+ｾ.ｶﾞﾗｽ･ｺﾝｸﾘ･陶磁器くず!$AL$27</f>
        <v>7.6</v>
      </c>
      <c r="U43" s="371">
        <f>+ｿ.鉱さい!$AL$27</f>
        <v>0</v>
      </c>
      <c r="V43" s="371">
        <f>+ﾀ.がれき類!$AL$27</f>
        <v>9153.8000000000011</v>
      </c>
      <c r="W43" s="371">
        <f>+ﾁ.動物のふん尿!$AL$27</f>
        <v>0</v>
      </c>
      <c r="X43" s="371">
        <f>+ﾂ.動物の死体!$AL$27</f>
        <v>0</v>
      </c>
      <c r="Y43" s="371">
        <f>+ﾃ.ばいじん!$AL$27</f>
        <v>0</v>
      </c>
      <c r="Z43" s="372">
        <f>+ﾄ.混合廃棄物その他!$AL$27</f>
        <v>86.800000000000011</v>
      </c>
      <c r="AA43" s="373">
        <f t="shared" si="4"/>
        <v>9676.4</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8</v>
      </c>
      <c r="M44" s="374">
        <f>+ｷ.紙くず!$AL$30</f>
        <v>0</v>
      </c>
      <c r="N44" s="374">
        <f>+ｸ.木くず!$AL$30</f>
        <v>211.9</v>
      </c>
      <c r="O44" s="374">
        <f>+ｹ.繊維くず!$AL$30</f>
        <v>0.7</v>
      </c>
      <c r="P44" s="374">
        <f>+ｺ.動植物性残さ!$AL$30</f>
        <v>0</v>
      </c>
      <c r="Q44" s="374">
        <f>+ｻ.動物系固形不要物!$AL$30</f>
        <v>0</v>
      </c>
      <c r="R44" s="374">
        <f>+ｼ.ｺﾞﾑくず!$AL$30</f>
        <v>0</v>
      </c>
      <c r="S44" s="374">
        <f>+ｽ.金属くず!$AL$30</f>
        <v>0</v>
      </c>
      <c r="T44" s="374">
        <f>+ｾ.ｶﾞﾗｽ･ｺﾝｸﾘ･陶磁器くず!$AL$30</f>
        <v>7.6</v>
      </c>
      <c r="U44" s="374">
        <f>+ｿ.鉱さい!$AL$30</f>
        <v>0</v>
      </c>
      <c r="V44" s="374">
        <f>+ﾀ.がれき類!$AL$30</f>
        <v>672.8</v>
      </c>
      <c r="W44" s="374">
        <f>+ﾁ.動物のふん尿!$AL$30</f>
        <v>0</v>
      </c>
      <c r="X44" s="374">
        <f>+ﾂ.動物の死体!$AL$30</f>
        <v>0</v>
      </c>
      <c r="Y44" s="374">
        <f>+ﾃ.ばいじん!$AL$30</f>
        <v>0</v>
      </c>
      <c r="Z44" s="375">
        <f>+ﾄ.混合廃棄物その他!$AL$30</f>
        <v>23.6</v>
      </c>
      <c r="AA44" s="376">
        <f t="shared" si="4"/>
        <v>924.6</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3.7</v>
      </c>
      <c r="M45" s="377">
        <f>+ｷ.紙くず!$AS$24</f>
        <v>0</v>
      </c>
      <c r="N45" s="377">
        <f>+ｸ.木くず!$AS$24</f>
        <v>150.19999999999999</v>
      </c>
      <c r="O45" s="377">
        <f>+ｹ.繊維くず!$AS$24</f>
        <v>192.6</v>
      </c>
      <c r="P45" s="377">
        <f>+ｺ.動植物性残さ!$AS$24</f>
        <v>0</v>
      </c>
      <c r="Q45" s="377">
        <f>+ｻ.動物系固形不要物!$AS$24</f>
        <v>0</v>
      </c>
      <c r="R45" s="377">
        <f>+ｼ.ｺﾞﾑくず!$AS$24</f>
        <v>0</v>
      </c>
      <c r="S45" s="377">
        <f>+ｽ.金属くず!$AS$24</f>
        <v>0</v>
      </c>
      <c r="T45" s="377">
        <f>+ｾ.ｶﾞﾗｽ･ｺﾝｸﾘ･陶磁器くず!$AS$24</f>
        <v>4.5</v>
      </c>
      <c r="U45" s="377">
        <f>+ｿ.鉱さい!$AS$24</f>
        <v>0</v>
      </c>
      <c r="V45" s="377">
        <f>+ﾀ.がれき類!$AS$24</f>
        <v>9148.6</v>
      </c>
      <c r="W45" s="377">
        <f>+ﾁ.動物のふん尿!$AS$24</f>
        <v>0</v>
      </c>
      <c r="X45" s="377">
        <f>+ﾂ.動物の死体!$AS$24</f>
        <v>0</v>
      </c>
      <c r="Y45" s="377">
        <f>+ﾃ.ばいじん!$AS$24</f>
        <v>0</v>
      </c>
      <c r="Z45" s="378">
        <f>+ﾄ.混合廃棄物その他!$AS$24</f>
        <v>7.7</v>
      </c>
      <c r="AA45" s="379">
        <f t="shared" si="4"/>
        <v>9507.3000000000011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8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5.5</v>
      </c>
      <c r="M47" s="380">
        <f>+ｷ.紙くず!$AS$31</f>
        <v>0</v>
      </c>
      <c r="N47" s="380">
        <f>+ｸ.木くず!$AS$31</f>
        <v>75.8</v>
      </c>
      <c r="O47" s="380">
        <f>+ｹ.繊維くず!$AS$31</f>
        <v>0.4</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15.9</v>
      </c>
      <c r="AA47" s="382">
        <f t="shared" si="4"/>
        <v>97.600000000000009</v>
      </c>
    </row>
    <row r="48" spans="2:27" ht="20.100000000000001"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15.6</v>
      </c>
      <c r="M55" s="414">
        <f t="shared" si="10"/>
        <v>0</v>
      </c>
      <c r="N55" s="414">
        <f t="shared" si="10"/>
        <v>325.89999999999998</v>
      </c>
      <c r="O55" s="414">
        <f t="shared" si="10"/>
        <v>194.1</v>
      </c>
      <c r="P55" s="414">
        <f t="shared" si="10"/>
        <v>0</v>
      </c>
      <c r="Q55" s="414">
        <f t="shared" si="10"/>
        <v>0</v>
      </c>
      <c r="R55" s="414">
        <f t="shared" si="10"/>
        <v>0</v>
      </c>
      <c r="S55" s="414">
        <f t="shared" si="10"/>
        <v>0</v>
      </c>
      <c r="T55" s="414">
        <f t="shared" si="10"/>
        <v>24.299999999999997</v>
      </c>
      <c r="U55" s="414">
        <f t="shared" si="10"/>
        <v>0</v>
      </c>
      <c r="V55" s="414">
        <f t="shared" si="10"/>
        <v>9842.1</v>
      </c>
      <c r="W55" s="414">
        <f t="shared" si="10"/>
        <v>0</v>
      </c>
      <c r="X55" s="414">
        <f t="shared" si="10"/>
        <v>0</v>
      </c>
      <c r="Y55" s="414">
        <f t="shared" si="10"/>
        <v>0</v>
      </c>
      <c r="Z55" s="414">
        <f t="shared" si="10"/>
        <v>211</v>
      </c>
      <c r="AA55" s="415">
        <f>+AA9+AA19+AA20</f>
        <v>10613</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350000000000001" customHeight="1" x14ac:dyDescent="0.15">
      <c r="C1" s="74" t="s">
        <v>272</v>
      </c>
    </row>
    <row r="2" spans="1:16" ht="16.350000000000001" customHeight="1" x14ac:dyDescent="0.15">
      <c r="C2" s="74"/>
    </row>
    <row r="3" spans="1:16" ht="14.1"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35" customHeight="1" x14ac:dyDescent="0.15">
      <c r="C10" s="78"/>
      <c r="O10" s="79"/>
    </row>
    <row r="11" spans="1:16" ht="13.5" x14ac:dyDescent="0.15">
      <c r="C11" s="78"/>
      <c r="L11" s="748" t="str">
        <f>+表紙!L34</f>
        <v>令和6年5月31日</v>
      </c>
      <c r="M11" s="749"/>
      <c r="N11" s="749"/>
      <c r="O11" s="750"/>
    </row>
    <row r="12" spans="1:16" ht="13.3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35" customHeight="1" x14ac:dyDescent="0.15">
      <c r="A15" s="22">
        <v>3</v>
      </c>
      <c r="C15" s="78"/>
      <c r="H15" s="222" t="s">
        <v>270</v>
      </c>
      <c r="I15" s="222"/>
      <c r="O15" s="79"/>
    </row>
    <row r="16" spans="1:16" ht="26.25" customHeight="1" x14ac:dyDescent="0.15">
      <c r="C16" s="78"/>
      <c r="H16" s="23" t="s">
        <v>6</v>
      </c>
      <c r="I16" s="23"/>
      <c r="J16" s="740" t="str">
        <f>+表紙!J39</f>
        <v>横浜市磯子区中原２－１－１</v>
      </c>
      <c r="K16" s="740"/>
      <c r="L16" s="741"/>
      <c r="M16" s="741"/>
      <c r="N16" s="741"/>
      <c r="O16" s="742"/>
    </row>
    <row r="17" spans="1:15" ht="26.25" customHeight="1" x14ac:dyDescent="0.15">
      <c r="C17" s="78"/>
      <c r="H17" s="23" t="s">
        <v>7</v>
      </c>
      <c r="I17" s="23"/>
      <c r="J17" s="740" t="str">
        <f>+表紙!J40</f>
        <v>門倉工業株式会社
代表取締役　伊藤　晃</v>
      </c>
      <c r="K17" s="740"/>
      <c r="L17" s="741"/>
      <c r="M17" s="741"/>
      <c r="N17" s="741"/>
      <c r="O17" s="742"/>
    </row>
    <row r="18" spans="1:15" x14ac:dyDescent="0.15">
      <c r="C18" s="78"/>
      <c r="J18" s="21" t="s">
        <v>8</v>
      </c>
      <c r="O18" s="79"/>
    </row>
    <row r="19" spans="1:15" x14ac:dyDescent="0.15">
      <c r="C19" s="78"/>
      <c r="J19" s="24" t="s">
        <v>9</v>
      </c>
      <c r="K19" s="24"/>
      <c r="L19" s="705" t="str">
        <f>IF(+表紙!L42="","",+表紙!L42)</f>
        <v>045（772）0661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門倉工業株式会社</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2239</v>
      </c>
      <c r="N25" s="730"/>
      <c r="O25" s="731"/>
    </row>
    <row r="26" spans="1:15" ht="18" customHeight="1" x14ac:dyDescent="0.15">
      <c r="C26" s="431" t="s">
        <v>11</v>
      </c>
      <c r="D26" s="463"/>
      <c r="E26" s="464"/>
      <c r="F26" s="716" t="str">
        <f>+表紙!F49</f>
        <v>横浜市磯子区中原２－１－１</v>
      </c>
      <c r="G26" s="717"/>
      <c r="H26" s="717"/>
      <c r="I26" s="717"/>
      <c r="J26" s="717"/>
      <c r="K26" s="717"/>
      <c r="L26" s="126" t="s">
        <v>172</v>
      </c>
      <c r="M26" s="223"/>
      <c r="N26" s="720" t="str">
        <f>IF(+表紙!N49="","",+表紙!N49)</f>
        <v>045（772）0661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t="str">
        <f>+表紙!L52</f>
        <v>建設業</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0</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t="str">
        <f>+表紙!F58</f>
        <v>元請完成工事高　150百万円</v>
      </c>
      <c r="G35" s="754"/>
      <c r="H35" s="754"/>
      <c r="I35" s="754"/>
      <c r="J35" s="754"/>
      <c r="K35" s="754"/>
      <c r="L35" s="754"/>
      <c r="M35" s="754"/>
      <c r="N35" s="754"/>
      <c r="O35" s="755"/>
    </row>
    <row r="36" spans="3:15" ht="23.25" customHeight="1" x14ac:dyDescent="0.15">
      <c r="C36" s="301"/>
      <c r="D36" s="318" t="s">
        <v>24</v>
      </c>
      <c r="E36" s="319" t="s">
        <v>378</v>
      </c>
      <c r="F36" s="756" t="str">
        <f>+表紙!F59</f>
        <v>15人</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936.6</v>
      </c>
      <c r="I40" s="241" t="s">
        <v>4</v>
      </c>
      <c r="J40" s="499" t="s">
        <v>324</v>
      </c>
      <c r="K40" s="500"/>
      <c r="L40" s="501"/>
      <c r="M40" s="700">
        <f>+表紙!M63</f>
        <v>936.6</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f>+表紙!M64</f>
        <v>124.20000000000002</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774.4</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f>+表紙!M67</f>
        <v>51.000000000000007</v>
      </c>
      <c r="N44" s="701">
        <f>+表紙!N67</f>
        <v>0</v>
      </c>
      <c r="O44" s="181" t="s">
        <v>4</v>
      </c>
    </row>
    <row r="45" spans="3:15" ht="32.1"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35" customHeight="1" x14ac:dyDescent="0.15">
      <c r="A54" s="21"/>
      <c r="B54" s="21"/>
      <c r="C54" s="182">
        <v>3</v>
      </c>
      <c r="D54" s="485" t="s">
        <v>442</v>
      </c>
      <c r="E54" s="485"/>
      <c r="F54" s="485"/>
      <c r="G54" s="485"/>
      <c r="H54" s="485"/>
      <c r="I54" s="485"/>
      <c r="J54" s="485"/>
      <c r="K54" s="485"/>
      <c r="L54" s="485"/>
      <c r="M54" s="485"/>
      <c r="N54" s="485"/>
      <c r="O54" s="486"/>
    </row>
    <row r="55" spans="1:15" ht="28.3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3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35" customHeight="1" x14ac:dyDescent="0.15">
      <c r="A68" s="21"/>
      <c r="B68" s="21"/>
      <c r="C68" s="182"/>
      <c r="D68" s="183" t="s">
        <v>310</v>
      </c>
      <c r="E68" s="485" t="s">
        <v>408</v>
      </c>
      <c r="F68" s="485"/>
      <c r="G68" s="485"/>
      <c r="H68" s="485"/>
      <c r="I68" s="485"/>
      <c r="J68" s="485"/>
      <c r="K68" s="485"/>
      <c r="L68" s="485"/>
      <c r="M68" s="485"/>
      <c r="N68" s="485"/>
      <c r="O68" s="486"/>
    </row>
    <row r="69" spans="1:15" ht="28.35" customHeight="1" x14ac:dyDescent="0.15">
      <c r="A69" s="21"/>
      <c r="B69" s="21"/>
      <c r="C69" s="182"/>
      <c r="D69" s="183" t="s">
        <v>311</v>
      </c>
      <c r="E69" s="485" t="s">
        <v>316</v>
      </c>
      <c r="F69" s="485"/>
      <c r="G69" s="485"/>
      <c r="H69" s="485"/>
      <c r="I69" s="485"/>
      <c r="J69" s="485"/>
      <c r="K69" s="485"/>
      <c r="L69" s="485"/>
      <c r="M69" s="485"/>
      <c r="N69" s="485"/>
      <c r="O69" s="486"/>
    </row>
    <row r="70" spans="1:15" ht="28.3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2024-06-07T08:28:24Z</dcterms:created>
  <dcterms:modified xsi:type="dcterms:W3CDTF">2024-09-05T05:04:49Z</dcterms:modified>
</cp:coreProperties>
</file>