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5440" windowHeight="152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I32" i="94"/>
  <c r="AA36" i="94"/>
  <c r="AA44" i="94"/>
  <c r="K226" i="95" s="1"/>
  <c r="K202" i="98" s="1"/>
  <c r="H32" i="94"/>
  <c r="H31" i="94" s="1"/>
  <c r="H26" i="94" s="1"/>
  <c r="AA28"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<sst xmlns="http://schemas.openxmlformats.org/spreadsheetml/2006/main" count="3172" uniqueCount="461">
  <si>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</si>
  <si>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</si>
  <si>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</si>
  <si>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</si>
  <si>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</si>
  <si>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</si>
  <si>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</si>
  <si>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</si>
  <si>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</si>
  <si>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</si>
  <si>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</si>
  <si>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</si>
  <si>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</si>
  <si>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</si>
  <si>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</si>
  <si>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</si>
  <si>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</si>
  <si>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</si>
  <si>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</si>
  <si>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</si>
  <si>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</si>
  <si>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</si>
  <si>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</si>
  <si>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</si>
  <si>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</si>
  <si>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</si>
  <si>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</si>
  <si>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</si>
  <si>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</si>
  <si>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</si>
  <si>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</si>
  <si>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</si>
  <si>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</si>
  <si>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</si>
  <si>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</si>
  <si>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</si>
  <si>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</si>
  <si>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</si>
  <si>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</si>
  <si>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</si>
  <si>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</si>
  <si>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</si>
  <si>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</si>
  <si>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</si>
  <si>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</si>
  <si>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</si>
  <si>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</si>
  <si>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</si>
  <si>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</si>
  <si>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</si>
  <si>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</si>
  <si>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</si>
  <si>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</si>
  <si>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</si>
  <si>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</si>
  <si>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</si>
  <si>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</si>
  <si>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</si>
  <si>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</si>
  <si>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</si>
  <si>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</si>
  <si>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</si>
  <si>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</si>
  <si>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</si>
  <si>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</si>
  <si>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</si>
  <si>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</si>
  <si>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</si>
  <si>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</si>
  <si>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</si>
  <si>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</si>
  <si>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</si>
  <si>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</si>
  <si>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</si>
  <si>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</si>
  <si>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</si>
  <si>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</si>
  <si>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</si>
  <si>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</si>
  <si>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</si>
  <si>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</si>
  <si>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</si>
  <si>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</si>
  <si>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</si>
  <si>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</si>
  <si>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</si>
  <si>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</si>
  <si>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</si>
  <si>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</si>
  <si>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</si>
  <si>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</si>
  <si>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</si>
  <si>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</si>
  <si>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</si>
  <si>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</si>
  <si>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</si>
  <si>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</si>
  <si>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</si>
  <si>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</si>
  <si>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</si>
  <si>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</si>
  <si>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</si>
  <si>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</si>
  <si>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</si>
  <si>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</si>
  <si>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</si>
  <si>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</si>
  <si>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</si>
  <si>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</si>
  <si>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</si>
  <si>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</si>
  <si>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</si>
  <si>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</si>
  <si>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</si>
  <si>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</si>
  <si>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</si>
  <si>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</si>
  <si>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</si>
  <si>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</si>
  <si>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</si>
  <si>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</si>
  <si>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</si>
  <si>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</si>
  <si>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</si>
  <si>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</si>
  <si>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</si>
  <si>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</si>
  <si>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</si>
  <si>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</si>
  <si>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</si>
  <si>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</si>
  <si>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</si>
  <si>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</si>
  <si>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</si>
  <si>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</si>
  <si>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</si>
  <si>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</si>
  <si>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</si>
  <si>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</si>
  <si>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</si>
  <si>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</si>
  <si>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</si>
  <si>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</si>
  <si>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</si>
  <si>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</si>
  <si>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</si>
  <si>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</si>
  <si>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</si>
  <si>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</si>
  <si>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</si>
  <si>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</si>
  <si>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</si>
  <si>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</si>
  <si>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</si>
  <si>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</si>
  <si>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</si>
  <si>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</si>
  <si>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</si>
  <si>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</si>
  <si>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</si>
  <si>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</si>
  <si>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</si>
  <si>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</si>
  <si>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</si>
  <si>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</si>
  <si>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</si>
  <si>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</si>
  <si>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</si>
  <si>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</si>
  <si>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</si>
  <si>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</si>
  <si>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</si>
  <si>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</si>
  <si>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</si>
  <si>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</si>
  <si>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</si>
  <si>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</si>
  <si>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</si>
  <si>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</si>
  <si>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</si>
  <si>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</si>
  <si>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</si>
  <si>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</si>
  <si>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</si>
  <si>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</si>
  <si>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</si>
  <si>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</si>
  <si>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</si>
  <si>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</si>
  <si>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</si>
  <si>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</si>
  <si>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</si>
  <si>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</si>
  <si>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</si>
  <si>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</si>
  <si>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</si>
  <si>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</si>
  <si>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</si>
  <si>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</si>
  <si>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</si>
  <si>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</si>
  <si>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</si>
  <si>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</si>
  <si>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</si>
  <si>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</si>
  <si>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</si>
  <si>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</si>
  <si>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</si>
  <si>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</si>
  <si>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</si>
  <si>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</si>
  <si>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</si>
  <si>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</si>
  <si>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</si>
  <si>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</si>
  <si>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</si>
  <si>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</si>
  <si>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</si>
  <si>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</si>
  <si>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</si>
  <si>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</si>
  <si>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</si>
  <si>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</si>
  <si>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</si>
  <si>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</si>
  <si>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</si>
  <si>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</si>
  <si>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</si>
  <si>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</si>
  <si>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</si>
  <si>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</si>
  <si>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</si>
  <si>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</si>
  <si>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</si>
  <si>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</si>
  <si>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</si>
  <si>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</si>
  <si>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</si>
  <si>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</si>
  <si>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</si>
  <si>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</si>
  <si>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</si>
  <si>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</si>
  <si>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</si>
  <si>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</si>
  <si>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</si>
  <si>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</si>
  <si>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</si>
  <si>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</si>
  <si>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</si>
  <si>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</si>
  <si>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</si>
  <si>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</si>
  <si>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</si>
  <si>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</si>
  <si>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</si>
  <si>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</si>
  <si>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</si>
  <si>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</si>
  <si>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</si>
  <si>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</si>
  <si>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</si>
  <si>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</si>
  <si>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</si>
  <si>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</si>
  <si>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</si>
  <si>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</si>
  <si>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</si>
  <si>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</si>
  <si>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</si>
  <si>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</si>
  <si>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</si>
  <si>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</si>
  <si>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</si>
  <si>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</si>
  <si>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</si>
  <si>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</si>
  <si>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</si>
  <si>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</si>
  <si>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</si>
  <si>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</si>
  <si>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</si>
  <si>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</si>
  <si>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</si>
  <si>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</si>
  <si>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</si>
  <si>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</si>
  <si>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</si>
  <si>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</si>
  <si>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</si>
  <si>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</si>
  <si>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</si>
  <si>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</si>
  <si>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</si>
  <si>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</si>
  <si>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</si>
  <si>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</si>
  <si>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</si>
  <si>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</si>
  <si>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</si>
  <si>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</si>
  <si>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</si>
  <si>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</si>
  <si>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</si>
  <si>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</si>
  <si>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</si>
  <si>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</si>
  <si>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</si>
  <si>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</si>
  <si>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</si>
  <si>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</si>
  <si>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</si>
  <si>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</si>
  <si>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</si>
  <si>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</si>
  <si>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</si>
  <si>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</si>
  <si>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</si>
  <si>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</si>
  <si>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</si>
  <si>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</si>
  <si>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</si>
  <si>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</si>
  <si>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</si>
  <si>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</si>
  <si>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</si>
  <si>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</si>
  <si>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</si>
  <si>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</si>
  <si>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</si>
  <si>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</si>
  <si>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</si>
  <si>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</si>
  <si>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</si>
  <si>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</si>
  <si>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</si>
  <si>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</si>
  <si>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</si>
  <si>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</si>
  <si>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</si>
  <si>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</si>
  <si>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</si>
  <si>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</si>
  <si>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</si>
  <si>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</si>
  <si>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</si>
  <si>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</si>
  <si>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</si>
  <si>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</si>
  <si>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</si>
  <si>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</si>
  <si>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</si>
  <si>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</si>
  <si>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</si>
  <si>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</si>
  <si>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</si>
  <si>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</si>
  <si>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</si>
  <si>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</si>
  <si>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</si>
  <si>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</si>
  <si>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</si>
  <si>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</si>
  <si>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</si>
  <si>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</si>
  <si>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</si>
  <si>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</si>
  <si>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</si>
  <si>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</si>
  <si>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</si>
  <si>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</si>
  <si>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</si>
  <si>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</si>
  <si>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</si>
  <si>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</si>
  <si>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</si>
  <si>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</si>
  <si>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</si>
  <si>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</si>
  <si>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</si>
  <si>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</si>
  <si>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</si>
  <si>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</si>
  <si>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</si>
  <si>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</si>
  <si>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</si>
  <si>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</si>
  <si>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</si>
  <si>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</si>
  <si>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</si>
  <si>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</si>
  <si>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</si>
  <si>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</si>
  <si>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</si>
  <si>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</si>
  <si>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</si>
  <si>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</si>
  <si>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</si>
  <si>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</si>
  <si>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</si>
  <si>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</si>
  <si>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</si>
  <si>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</si>
  <si>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</si>
  <si>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</si>
  <si>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</si>
  <si>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</si>
  <si>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</si>
  <si>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</si>
  <si>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</si>
  <si>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</si>
  <si>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</si>
  <si>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</si>
  <si>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</si>
  <si>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</si>
  <si>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</si>
  <si>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</si>
  <si>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</si>
  <si>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</si>
  <si>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</si>
  <si>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</si>
  <si>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</si>
  <si>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</si>
  <si>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</si>
  <si>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</si>
  <si>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</si>
  <si>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</si>
  <si>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</si>
  <si>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</si>
  <si>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</si>
  <si>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</si>
  <si>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</si>
  <si>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</si>
  <si>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</si>
  <si>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</si>
  <si>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</si>
  <si>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</si>
  <si>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</si>
  <si>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</si>
  <si>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</si>
  <si>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</si>
  <si>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</si>
  <si>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</si>
  <si>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</si>
  <si>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</si>
  <si>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横浜市神奈川区栄町５番地１</t>
    <phoneticPr fontId="3"/>
  </si>
  <si>
    <t>京王建設横浜株式会社
　　代表取締役社長　山菅　正人</t>
    <phoneticPr fontId="3"/>
  </si>
  <si>
    <t>京王建設横浜株式会社</t>
    <phoneticPr fontId="3"/>
  </si>
  <si>
    <t>横浜市神奈川区栄町５番地１　（横浜市内の現場）</t>
    <phoneticPr fontId="3"/>
  </si>
  <si>
    <t>045-451-8950</t>
    <phoneticPr fontId="3"/>
  </si>
  <si>
    <t>横浜市長</t>
    <phoneticPr fontId="3"/>
  </si>
  <si>
    <t>Ｄ－建設業</t>
    <phoneticPr fontId="3"/>
  </si>
  <si>
    <t>総合工事業</t>
    <phoneticPr fontId="3"/>
  </si>
  <si>
    <t>・汚泥⇒分級・混練⇒再資源化
・廃プラスチック⇒選別・破砕・圧縮⇒再資源化
・紙くず⇒選別・破砕・圧縮⇒再資源化
・木くず⇒選別・破砕・圧縮⇒再資源化
・繊維くず⇒選別・切断・圧縮⇒再資源化
・金属くず⇒破砕・圧縮⇒再資源化
・ガラスくず⇒選別・破砕・圧縮⇒再資源化
・がれき類⇒破砕⇒再資源化
・混合廃棄物⇒選別・破砕・圧縮⇒再資源化</t>
    <rPh sb="1" eb="3">
      <t>オデイ</t>
    </rPh>
    <rPh sb="4" eb="6">
      <t>ブンキュウ</t>
    </rPh>
    <rPh sb="7" eb="9">
      <t>コンネ</t>
    </rPh>
    <rPh sb="10" eb="14">
      <t>サイシゲンカ</t>
    </rPh>
    <rPh sb="16" eb="17">
      <t>ハイ</t>
    </rPh>
    <rPh sb="24" eb="26">
      <t>センベツ</t>
    </rPh>
    <rPh sb="27" eb="29">
      <t>ハサイ</t>
    </rPh>
    <rPh sb="30" eb="32">
      <t>アッシュク</t>
    </rPh>
    <rPh sb="33" eb="37">
      <t>サイシゲンカ</t>
    </rPh>
    <rPh sb="39" eb="40">
      <t>カミ</t>
    </rPh>
    <rPh sb="43" eb="45">
      <t>センベツ</t>
    </rPh>
    <rPh sb="46" eb="48">
      <t>ハサイ</t>
    </rPh>
    <rPh sb="49" eb="51">
      <t>アッシュク</t>
    </rPh>
    <rPh sb="52" eb="56">
      <t>サイシゲンカ</t>
    </rPh>
    <rPh sb="58" eb="59">
      <t>キ</t>
    </rPh>
    <rPh sb="62" eb="64">
      <t>センベツ</t>
    </rPh>
    <rPh sb="65" eb="67">
      <t>ハサイ</t>
    </rPh>
    <rPh sb="68" eb="70">
      <t>アッシュク</t>
    </rPh>
    <rPh sb="71" eb="75">
      <t>サイシゲンカ</t>
    </rPh>
    <rPh sb="77" eb="79">
      <t>センイ</t>
    </rPh>
    <rPh sb="85" eb="87">
      <t>セツダン</t>
    </rPh>
    <rPh sb="97" eb="99">
      <t>キンゾク</t>
    </rPh>
    <rPh sb="102" eb="104">
      <t>ハサイ</t>
    </rPh>
    <rPh sb="105" eb="107">
      <t>アッシュク</t>
    </rPh>
    <rPh sb="108" eb="112">
      <t>サイシゲンカ</t>
    </rPh>
    <rPh sb="120" eb="122">
      <t>センベツ</t>
    </rPh>
    <rPh sb="123" eb="125">
      <t>ハサイ</t>
    </rPh>
    <rPh sb="126" eb="133">
      <t>アッシュクミギサイシゲンカ</t>
    </rPh>
    <rPh sb="138" eb="139">
      <t>ルイ</t>
    </rPh>
    <rPh sb="140" eb="142">
      <t>ハサイ</t>
    </rPh>
    <rPh sb="143" eb="147">
      <t>サイシゲンカ</t>
    </rPh>
    <rPh sb="149" eb="154">
      <t>コンゴウハイキブツ</t>
    </rPh>
    <rPh sb="155" eb="168">
      <t>センベツ･ハサイ･アッシュクミギサイシゲンカ</t>
    </rPh>
    <phoneticPr fontId="3"/>
  </si>
  <si>
    <t>本　　　社：廃棄物担当役員
　　　　　　 廃棄物管理責任者〔安全環境品質部長〕
　　　　　　　　↓
発生部門：建設廃棄物管理者〔発生事業所担当部長〕
　　　　　　 建設廃棄物責任者〔発生事業所担当課長〕
　　　　　　　　↓
発生事業所：産業廃棄物処理責任者〔工事事務所長等〕
　　　　　　　　↓
　　　　　　　処理委託業者</t>
    <rPh sb="30" eb="32">
      <t>アンゼン</t>
    </rPh>
    <rPh sb="32" eb="34">
      <t>カンキョウ</t>
    </rPh>
    <rPh sb="34" eb="36">
      <t>ヒンシツ</t>
    </rPh>
    <rPh sb="129" eb="131">
      <t>コウジ</t>
    </rPh>
    <rPh sb="131" eb="133">
      <t>ジム</t>
    </rPh>
    <phoneticPr fontId="3"/>
  </si>
  <si>
    <t>・材料納入時の梱包材の納入業者引き取り
・分別による混合廃棄物の減少</t>
  </si>
  <si>
    <t>･施工計画作成時の廃棄物排出量の少ない工法の検討
・引き続き、廃棄物減量の教育実施</t>
  </si>
  <si>
    <t>・がれき・ガラスくず・廃プラ・金属・木・紙・繊維・石膏ボード・混合廃棄物に分別
・混合廃棄物の排出時に分別を行い、混合廃棄物量を減少させる</t>
  </si>
  <si>
    <t>・現状と同様の取組み</t>
  </si>
  <si>
    <t>・リサイクル率の高い業者の選定
・優良認定業者の選定</t>
    <rPh sb="18" eb="24">
      <t>ユウリョウニンテイギョウシャ</t>
    </rPh>
    <rPh sb="25" eb="27">
      <t>センテイ</t>
    </rPh>
    <phoneticPr fontId="3"/>
  </si>
  <si>
    <t>045-451-8950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</si>
</sst>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2725" y="2190750"/>
          <a:ext cx="393700" cy="63500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6375" y="2178050"/>
          <a:ext cx="400050" cy="6413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6375" y="2190750"/>
          <a:ext cx="400050" cy="63500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71700"/>
          <a:ext cx="400050" cy="63500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09800"/>
          <a:ext cx="40005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6375" y="2178050"/>
          <a:ext cx="400050" cy="6413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6375" y="2178050"/>
          <a:ext cx="400050" cy="6413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6375" y="2171700"/>
          <a:ext cx="40005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6375" y="2197100"/>
          <a:ext cx="400050" cy="6413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6375" y="2190750"/>
          <a:ext cx="400050" cy="63500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6375" y="2178050"/>
          <a:ext cx="400050" cy="6413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6375" y="2171700"/>
          <a:ext cx="400050" cy="63500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43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44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E28" zoomScale="115" zoomScaleNormal="115" zoomScaleSheetLayoutView="115" workbookViewId="0">
      <selection activeCell="F231" sqref="F231:U2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v>45473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2278</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460</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451</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v>5706</v>
      </c>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190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3136.6</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2781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458</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3136.6</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41.1</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3095.5</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459</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2781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2781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459</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1" zoomScaleNormal="100" workbookViewId="0">
      <selection activeCell="J27" sqref="J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京王建設横浜株式会社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1056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1000</v>
      </c>
      <c r="P27" s="700"/>
      <c r="Q27" s="700"/>
      <c r="R27" s="700"/>
      <c r="S27" s="49" t="s">
        <v>38</v>
      </c>
      <c r="T27" s="70"/>
      <c r="U27" s="70"/>
      <c r="X27" s="68" t="s">
        <v>39</v>
      </c>
      <c r="Y27" s="71"/>
      <c r="AG27" s="58"/>
      <c r="AH27" s="58"/>
      <c r="AI27" s="58"/>
      <c r="AJ27" s="58"/>
      <c r="AK27" s="742">
        <f>+AG18+O27</f>
        <v>1000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1056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1056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86.6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150</v>
      </c>
      <c r="P27" s="700"/>
      <c r="Q27" s="700"/>
      <c r="R27" s="700"/>
      <c r="S27" s="49" t="s">
        <v>38</v>
      </c>
      <c r="T27" s="70"/>
      <c r="U27" s="70"/>
      <c r="X27" s="68" t="s">
        <v>39</v>
      </c>
      <c r="Y27" s="71"/>
      <c r="AG27" s="58"/>
      <c r="AH27" s="58"/>
      <c r="AI27" s="58"/>
      <c r="AJ27" s="58"/>
      <c r="AK27" s="742">
        <f>+AG18+O27</f>
        <v>150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86.6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86.6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125.7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125.7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41</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84.7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4"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0.1</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v>
      </c>
      <c r="P27" s="700"/>
      <c r="Q27" s="700"/>
      <c r="R27" s="700"/>
      <c r="S27" s="49" t="s">
        <v>38</v>
      </c>
      <c r="T27" s="70"/>
      <c r="U27" s="70"/>
      <c r="X27" s="68" t="s">
        <v>39</v>
      </c>
      <c r="Y27" s="71"/>
      <c r="AG27" s="58"/>
      <c r="AH27" s="58"/>
      <c r="AI27" s="58"/>
      <c r="AJ27" s="58"/>
      <c r="AK27" s="742">
        <f>+AG18+O27</f>
        <v>200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190.1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35.299999999999997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v>
      </c>
      <c r="P27" s="700"/>
      <c r="Q27" s="700"/>
      <c r="R27" s="700"/>
      <c r="S27" s="49" t="s">
        <v>38</v>
      </c>
      <c r="T27" s="70"/>
      <c r="U27" s="70"/>
      <c r="X27" s="68" t="s">
        <v>39</v>
      </c>
      <c r="Y27" s="71"/>
      <c r="AG27" s="58"/>
      <c r="AH27" s="58"/>
      <c r="AI27" s="58"/>
      <c r="AJ27" s="58"/>
      <c r="AK27" s="742">
        <f>+AG18+O27</f>
        <v>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35.299999999999997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35.299999999999997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1278.2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1000</v>
      </c>
      <c r="P27" s="700"/>
      <c r="Q27" s="700"/>
      <c r="R27" s="700"/>
      <c r="S27" s="49" t="s">
        <v>38</v>
      </c>
      <c r="T27" s="70"/>
      <c r="U27" s="70"/>
      <c r="X27" s="68" t="s">
        <v>39</v>
      </c>
      <c r="Y27" s="71"/>
      <c r="AG27" s="58"/>
      <c r="AH27" s="58"/>
      <c r="AI27" s="58"/>
      <c r="AJ27" s="58"/>
      <c r="AK27" s="742">
        <f>+AG18+O27</f>
        <v>1000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1278.2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1278.2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京王建設横浜株式会社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364.4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300</v>
      </c>
      <c r="P27" s="700"/>
      <c r="Q27" s="700"/>
      <c r="R27" s="700"/>
      <c r="S27" s="49" t="s">
        <v>38</v>
      </c>
      <c r="T27" s="70"/>
      <c r="U27" s="70"/>
      <c r="X27" s="68" t="s">
        <v>39</v>
      </c>
      <c r="Y27" s="71"/>
      <c r="AG27" s="58"/>
      <c r="AH27" s="58"/>
      <c r="AI27" s="58"/>
      <c r="AJ27" s="58"/>
      <c r="AK27" s="742">
        <f>+AG18+O27</f>
        <v>300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364.4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364.4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7" zoomScale="80" zoomScaleNormal="80" workbookViewId="0">
      <selection activeCell="G9" sqref="G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京王建設横浜株式会社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1056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86.6</v>
      </c>
      <c r="M9" s="377">
        <f>IF(OR(ｷ.紙くず!F24&gt;0,ｷ.紙くず!F24&lt;0),ｷ.紙くず!F24,IF(M$19&gt;0,"0",0))</f>
        <v>0.2</v>
      </c>
      <c r="N9" s="377">
        <f>IF(OR(ｸ.木くず!F24&gt;0,ｸ.木くず!F24&lt;0),ｸ.木くず!F24,IF(N$19&gt;0,"0",0))</f>
        <v>125.7</v>
      </c>
      <c r="O9" s="377">
        <f>IF(OR(ｹ.繊維くず!F24&gt;0,ｹ.繊維くず!F24&lt;0),ｹ.繊維くず!F24,IF(O$19&gt;0,"0",0))</f>
        <v>0.1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190.1</v>
      </c>
      <c r="T9" s="377">
        <f>IF(OR(ｾ.ｶﾞﾗｽ･ｺﾝｸﾘ･陶磁器くず!F24&gt;0,ｾ.ｶﾞﾗｽ･ｺﾝｸﾘ･陶磁器くず!F24&lt;0),ｾ.ｶﾞﾗｽ･ｺﾝｸﾘ･陶磁器くず!F24,IF(T$19&gt;0,"0",0))</f>
        <v>35.299999999999997</v>
      </c>
      <c r="U9" s="377">
        <f>IF(OR(ｿ.鉱さい!F24&gt;0,ｿ.鉱さい!F24&lt;0),ｿ.鉱さい!F24,IF(U$19&gt;0,"0",0))</f>
        <v>0</v>
      </c>
      <c r="V9" s="377">
        <f>IF(OR(ﾀ.がれき類!F24&gt;0,ﾀ.がれき類!F24&lt;0),ﾀ.がれき類!F24,IF(V$19&gt;0,"0",0))</f>
        <v>1278.2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364.4</v>
      </c>
      <c r="AA9" s="379">
        <f>IF(SUM(G9:Z9)&gt;0,SUM(G9:Z9),IF(AA$19&gt;0,"0",0))</f>
        <v>3136.6</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1056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86.6</v>
      </c>
      <c r="M14" s="383">
        <f>IF(OR(ｷ.紙くず!F29&gt;0,ｷ.紙くず!F29&lt;0),ｷ.紙くず!F29,IF(M$19&gt;0,"0",0))</f>
        <v>0.2</v>
      </c>
      <c r="N14" s="383">
        <f>IF(OR(ｸ.木くず!F29&gt;0,ｸ.木くず!F29&lt;0),ｸ.木くず!F29,IF(N$19&gt;0,"0",0))</f>
        <v>125.7</v>
      </c>
      <c r="O14" s="383">
        <f>IF(OR(ｹ.繊維くず!F29&gt;0,ｹ.繊維くず!F29&lt;0),ｹ.繊維くず!F29,IF(O$19&gt;0,"0",0))</f>
        <v>0.1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190.1</v>
      </c>
      <c r="T14" s="383">
        <f>IF(OR(ｾ.ｶﾞﾗｽ･ｺﾝｸﾘ･陶磁器くず!F29&gt;0,ｾ.ｶﾞﾗｽ･ｺﾝｸﾘ･陶磁器くず!F29&lt;0),ｾ.ｶﾞﾗｽ･ｺﾝｸﾘ･陶磁器くず!F29,IF(T$19&gt;0,"0",0))</f>
        <v>35.299999999999997</v>
      </c>
      <c r="U14" s="383">
        <f>IF(OR(ｿ.鉱さい!F29&gt;0,ｿ.鉱さい!F29&lt;0),ｿ.鉱さい!F29,IF(U$19&gt;0,"0",0))</f>
        <v>0</v>
      </c>
      <c r="V14" s="383">
        <f>IF(OR(ﾀ.がれき類!F29&gt;0,ﾀ.がれき類!F29&lt;0),ﾀ.がれき類!F29,IF(V$19&gt;0,"0",0))</f>
        <v>1278.2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364.4</v>
      </c>
      <c r="AA14" s="385">
        <f t="shared" si="0"/>
        <v>3136.6</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f>IF(OR(ｸ.木くず!F30&gt;0,ｸ.木くず!F30&lt;0),ｸ.木くず!F30,IF(N$19&gt;0,"0",0))</f>
        <v>41</v>
      </c>
      <c r="O15" s="383">
        <f>IF(OR(ｹ.繊維くず!F30&gt;0,ｹ.繊維くず!F30&lt;0),ｹ.繊維くず!F30,IF(O$19&gt;0,"0",0))</f>
        <v>0.1</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41.1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1056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86.6</v>
      </c>
      <c r="M16" s="383">
        <f>IF(OR(ｷ.紙くず!F31&gt;0,ｷ.紙くず!F31&lt;0),ｷ.紙くず!F31,IF(M$19&gt;0,"0",0))</f>
        <v>0.2</v>
      </c>
      <c r="N16" s="383">
        <f>IF(OR(ｸ.木くず!F31&gt;0,ｸ.木くず!F31&lt;0),ｸ.木くず!F31,IF(N$19&gt;0,"0",0))</f>
        <v>84.7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190.1</v>
      </c>
      <c r="T16" s="383">
        <f>IF(OR(ｾ.ｶﾞﾗｽ･ｺﾝｸﾘ･陶磁器くず!F31&gt;0,ｾ.ｶﾞﾗｽ･ｺﾝｸﾘ･陶磁器くず!F31&lt;0),ｾ.ｶﾞﾗｽ･ｺﾝｸﾘ･陶磁器くず!F31,IF(T$19&gt;0,"0",0))</f>
        <v>35.299999999999997</v>
      </c>
      <c r="U16" s="383">
        <f>IF(OR(ｿ.鉱さい!F31&gt;0,ｿ.鉱さい!F31&lt;0),ｿ.鉱さい!F31,IF(U$19&gt;0,"0",0))</f>
        <v>0</v>
      </c>
      <c r="V16" s="383">
        <f>IF(OR(ﾀ.がれき類!F31&gt;0,ﾀ.がれき類!F31&lt;0),ﾀ.がれき類!F31,IF(V$19&gt;0,"0",0))</f>
        <v>1278.2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364.4</v>
      </c>
      <c r="AA16" s="385">
        <f t="shared" si="0"/>
        <v>3095.5</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1000</v>
      </c>
      <c r="I19" s="389">
        <f t="shared" si="1"/>
        <v>0</v>
      </c>
      <c r="J19" s="389">
        <f t="shared" si="1"/>
        <v>0</v>
      </c>
      <c r="K19" s="389">
        <f t="shared" si="1"/>
        <v>0</v>
      </c>
      <c r="L19" s="389">
        <f t="shared" si="1"/>
        <v>150</v>
      </c>
      <c r="M19" s="389">
        <f t="shared" si="1"/>
        <v>1</v>
      </c>
      <c r="N19" s="389">
        <f t="shared" si="1"/>
        <v>100</v>
      </c>
      <c r="O19" s="389">
        <f t="shared" si="1"/>
        <v>0</v>
      </c>
      <c r="P19" s="389">
        <f t="shared" si="1"/>
        <v>0</v>
      </c>
      <c r="Q19" s="389">
        <f t="shared" si="1"/>
        <v>0</v>
      </c>
      <c r="R19" s="389">
        <f t="shared" si="1"/>
        <v>0</v>
      </c>
      <c r="S19" s="389">
        <f t="shared" si="1"/>
        <v>200</v>
      </c>
      <c r="T19" s="389">
        <f t="shared" si="1"/>
        <v>30</v>
      </c>
      <c r="U19" s="389">
        <f t="shared" si="1"/>
        <v>0</v>
      </c>
      <c r="V19" s="389">
        <f t="shared" si="1"/>
        <v>1000</v>
      </c>
      <c r="W19" s="389">
        <f t="shared" si="1"/>
        <v>0</v>
      </c>
      <c r="X19" s="389">
        <f t="shared" si="1"/>
        <v>0</v>
      </c>
      <c r="Y19" s="389">
        <f t="shared" si="1"/>
        <v>0</v>
      </c>
      <c r="Z19" s="390">
        <f t="shared" si="1"/>
        <v>300</v>
      </c>
      <c r="AA19" s="391">
        <f t="shared" ref="AA19:AA25" si="2">SUM(G19:Z19)</f>
        <v>2781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1000</v>
      </c>
      <c r="I37" s="424">
        <f t="shared" si="8"/>
        <v>0</v>
      </c>
      <c r="J37" s="424">
        <f t="shared" si="8"/>
        <v>0</v>
      </c>
      <c r="K37" s="424">
        <f t="shared" si="8"/>
        <v>0</v>
      </c>
      <c r="L37" s="424">
        <f t="shared" si="8"/>
        <v>150</v>
      </c>
      <c r="M37" s="424">
        <f t="shared" si="8"/>
        <v>1</v>
      </c>
      <c r="N37" s="424">
        <f t="shared" si="8"/>
        <v>100</v>
      </c>
      <c r="O37" s="424">
        <f t="shared" si="8"/>
        <v>0</v>
      </c>
      <c r="P37" s="424">
        <f t="shared" si="8"/>
        <v>0</v>
      </c>
      <c r="Q37" s="424">
        <f t="shared" si="8"/>
        <v>0</v>
      </c>
      <c r="R37" s="424">
        <f t="shared" si="8"/>
        <v>0</v>
      </c>
      <c r="S37" s="424">
        <f t="shared" si="8"/>
        <v>200</v>
      </c>
      <c r="T37" s="424">
        <f t="shared" si="8"/>
        <v>30</v>
      </c>
      <c r="U37" s="424">
        <f t="shared" si="8"/>
        <v>0</v>
      </c>
      <c r="V37" s="424">
        <f t="shared" si="8"/>
        <v>1000</v>
      </c>
      <c r="W37" s="424">
        <f t="shared" si="8"/>
        <v>0</v>
      </c>
      <c r="X37" s="424">
        <f t="shared" si="8"/>
        <v>0</v>
      </c>
      <c r="Y37" s="424">
        <f t="shared" si="8"/>
        <v>0</v>
      </c>
      <c r="Z37" s="425">
        <f t="shared" si="8"/>
        <v>300</v>
      </c>
      <c r="AA37" s="426">
        <f t="shared" si="4"/>
        <v>2781</v>
      </c>
    </row>
    <row r="38" spans="2:27" ht="24" customHeight="1" x14ac:dyDescent="0.15">
      <c r="B38" s="170"/>
      <c r="C38" s="776"/>
      <c r="D38" s="227"/>
      <c r="E38" s="225" t="s">
        <v>319</v>
      </c>
      <c r="F38" s="443"/>
      <c r="G38" s="415">
        <f t="shared" ref="G38:Z38" si="9">SUM(G39:G41)</f>
        <v>0</v>
      </c>
      <c r="H38" s="415">
        <f t="shared" si="9"/>
        <v>1000</v>
      </c>
      <c r="I38" s="415">
        <f t="shared" si="9"/>
        <v>0</v>
      </c>
      <c r="J38" s="415">
        <f t="shared" si="9"/>
        <v>0</v>
      </c>
      <c r="K38" s="415">
        <f t="shared" si="9"/>
        <v>0</v>
      </c>
      <c r="L38" s="415">
        <f t="shared" si="9"/>
        <v>150</v>
      </c>
      <c r="M38" s="415">
        <f t="shared" si="9"/>
        <v>1</v>
      </c>
      <c r="N38" s="415">
        <f t="shared" si="9"/>
        <v>100</v>
      </c>
      <c r="O38" s="415">
        <f t="shared" si="9"/>
        <v>0</v>
      </c>
      <c r="P38" s="415">
        <f t="shared" si="9"/>
        <v>0</v>
      </c>
      <c r="Q38" s="415">
        <f t="shared" si="9"/>
        <v>0</v>
      </c>
      <c r="R38" s="415">
        <f t="shared" si="9"/>
        <v>0</v>
      </c>
      <c r="S38" s="415">
        <f t="shared" si="9"/>
        <v>200</v>
      </c>
      <c r="T38" s="415">
        <f t="shared" si="9"/>
        <v>30</v>
      </c>
      <c r="U38" s="415">
        <f t="shared" si="9"/>
        <v>0</v>
      </c>
      <c r="V38" s="415">
        <f t="shared" si="9"/>
        <v>1000</v>
      </c>
      <c r="W38" s="415">
        <f t="shared" si="9"/>
        <v>0</v>
      </c>
      <c r="X38" s="415">
        <f t="shared" si="9"/>
        <v>0</v>
      </c>
      <c r="Y38" s="415">
        <f t="shared" si="9"/>
        <v>0</v>
      </c>
      <c r="Z38" s="416">
        <f t="shared" si="9"/>
        <v>300</v>
      </c>
      <c r="AA38" s="417">
        <f t="shared" si="4"/>
        <v>2781</v>
      </c>
    </row>
    <row r="39" spans="2:27" ht="24" customHeight="1" x14ac:dyDescent="0.15">
      <c r="B39" s="170"/>
      <c r="C39" s="776"/>
      <c r="D39" s="228"/>
      <c r="E39" s="223"/>
      <c r="F39" s="221" t="s">
        <v>233</v>
      </c>
      <c r="G39" s="418">
        <f>+ｱ.燃え殻!$Z$28</f>
        <v>0</v>
      </c>
      <c r="H39" s="418">
        <f>+ｲ.汚泥!$Z$28</f>
        <v>1000</v>
      </c>
      <c r="I39" s="418">
        <f>+ｳ.廃油!$Z$28</f>
        <v>0</v>
      </c>
      <c r="J39" s="418">
        <f>+ｴ.廃酸!$Z$28</f>
        <v>0</v>
      </c>
      <c r="K39" s="418">
        <f>+ｵ.廃ｱﾙｶﾘ!$Z$28</f>
        <v>0</v>
      </c>
      <c r="L39" s="418">
        <f>+ｶ.廃ﾌﾟﾗ類!$Z$28</f>
        <v>150</v>
      </c>
      <c r="M39" s="418">
        <f>+ｷ.紙くず!$Z$28</f>
        <v>1</v>
      </c>
      <c r="N39" s="418">
        <f>+ｸ.木くず!$Z$28</f>
        <v>100</v>
      </c>
      <c r="O39" s="418">
        <f>+ｹ.繊維くず!$Z$28</f>
        <v>0</v>
      </c>
      <c r="P39" s="418">
        <f>+ｺ.動植物性残さ!$Z$28</f>
        <v>0</v>
      </c>
      <c r="Q39" s="418">
        <f>+ｻ.動物系固形不要物!$Z$28</f>
        <v>0</v>
      </c>
      <c r="R39" s="418">
        <f>+ｼ.ｺﾞﾑくず!$Z$28</f>
        <v>0</v>
      </c>
      <c r="S39" s="418">
        <f>+ｽ.金属くず!$Z$28</f>
        <v>200</v>
      </c>
      <c r="T39" s="418">
        <f>+ｾ.ｶﾞﾗｽ･ｺﾝｸﾘ･陶磁器くず!$Z$28</f>
        <v>30</v>
      </c>
      <c r="U39" s="418">
        <f>+ｿ.鉱さい!$Z$28</f>
        <v>0</v>
      </c>
      <c r="V39" s="418">
        <f>+ﾀ.がれき類!$Z$28</f>
        <v>1000</v>
      </c>
      <c r="W39" s="418">
        <f>+ﾁ.動物のふん尿!$Z$28</f>
        <v>0</v>
      </c>
      <c r="X39" s="418">
        <f>+ﾂ.動物の死体!$Z$28</f>
        <v>0</v>
      </c>
      <c r="Y39" s="418">
        <f>+ﾃ.ばいじん!$Z$28</f>
        <v>0</v>
      </c>
      <c r="Z39" s="419">
        <f>+ﾄ.混合廃棄物その他!$Z$28</f>
        <v>300</v>
      </c>
      <c r="AA39" s="420">
        <f t="shared" si="4"/>
        <v>2781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1000</v>
      </c>
      <c r="I43" s="427">
        <f>+ｳ.廃油!$AK$27</f>
        <v>0</v>
      </c>
      <c r="J43" s="427">
        <f>+ｴ.廃酸!$AK$27</f>
        <v>0</v>
      </c>
      <c r="K43" s="427">
        <f>+ｵ.廃ｱﾙｶﾘ!$AK$27</f>
        <v>0</v>
      </c>
      <c r="L43" s="427">
        <f>+ｶ.廃ﾌﾟﾗ類!$AK$27</f>
        <v>150</v>
      </c>
      <c r="M43" s="427">
        <f>+ｷ.紙くず!$AK$27</f>
        <v>1</v>
      </c>
      <c r="N43" s="427">
        <f>+ｸ.木くず!$AK$27</f>
        <v>100</v>
      </c>
      <c r="O43" s="427">
        <f>+ｹ.繊維くず!$AK$27</f>
        <v>0</v>
      </c>
      <c r="P43" s="427">
        <f>+ｺ.動植物性残さ!$AK$27</f>
        <v>0</v>
      </c>
      <c r="Q43" s="427">
        <f>+ｻ.動物系固形不要物!$AK$27</f>
        <v>0</v>
      </c>
      <c r="R43" s="427">
        <f>+ｼ.ｺﾞﾑくず!$AK$27</f>
        <v>0</v>
      </c>
      <c r="S43" s="427">
        <f>+ｽ.金属くず!$AK$27</f>
        <v>200</v>
      </c>
      <c r="T43" s="427">
        <f>+ｾ.ｶﾞﾗｽ･ｺﾝｸﾘ･陶磁器くず!$AK$27</f>
        <v>30</v>
      </c>
      <c r="U43" s="427">
        <f>+ｿ.鉱さい!$AK$27</f>
        <v>0</v>
      </c>
      <c r="V43" s="427">
        <f>+ﾀ.がれき類!$AK$27</f>
        <v>1000</v>
      </c>
      <c r="W43" s="427">
        <f>+ﾁ.動物のふん尿!$AK$27</f>
        <v>0</v>
      </c>
      <c r="X43" s="427">
        <f>+ﾂ.動物の死体!$AK$27</f>
        <v>0</v>
      </c>
      <c r="Y43" s="427">
        <f>+ﾃ.ばいじん!$AK$27</f>
        <v>0</v>
      </c>
      <c r="Z43" s="428">
        <f>+ﾄ.混合廃棄物その他!$AK$27</f>
        <v>300</v>
      </c>
      <c r="AA43" s="429">
        <f t="shared" si="4"/>
        <v>2781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1000</v>
      </c>
      <c r="I45" s="433">
        <f>+ｳ.廃油!$AR$24</f>
        <v>0</v>
      </c>
      <c r="J45" s="433">
        <f>+ｴ.廃酸!$AR$24</f>
        <v>0</v>
      </c>
      <c r="K45" s="433">
        <f>+ｵ.廃ｱﾙｶﾘ!$AR$24</f>
        <v>0</v>
      </c>
      <c r="L45" s="433">
        <f>+ｶ.廃ﾌﾟﾗ類!$AR$24</f>
        <v>150</v>
      </c>
      <c r="M45" s="433">
        <f>+ｷ.紙くず!$AR$24</f>
        <v>1</v>
      </c>
      <c r="N45" s="433">
        <f>+ｸ.木くず!$AR$24</f>
        <v>100</v>
      </c>
      <c r="O45" s="433">
        <f>+ｹ.繊維くず!$AR$24</f>
        <v>0</v>
      </c>
      <c r="P45" s="433">
        <f>+ｺ.動植物性残さ!$AR$24</f>
        <v>0</v>
      </c>
      <c r="Q45" s="433">
        <f>+ｻ.動物系固形不要物!$AR$24</f>
        <v>0</v>
      </c>
      <c r="R45" s="433">
        <f>+ｼ.ｺﾞﾑくず!$AR$24</f>
        <v>0</v>
      </c>
      <c r="S45" s="433">
        <f>+ｽ.金属くず!$AR$24</f>
        <v>200</v>
      </c>
      <c r="T45" s="433">
        <f>+ｾ.ｶﾞﾗｽ･ｺﾝｸﾘ･陶磁器くず!$AR$24</f>
        <v>30</v>
      </c>
      <c r="U45" s="433">
        <f>+ｿ.鉱さい!$AR$24</f>
        <v>0</v>
      </c>
      <c r="V45" s="433">
        <f>+ﾀ.がれき類!$AR$24</f>
        <v>1000</v>
      </c>
      <c r="W45" s="433">
        <f>+ﾁ.動物のふん尿!$AR$24</f>
        <v>0</v>
      </c>
      <c r="X45" s="433">
        <f>+ﾂ.動物の死体!$AR$24</f>
        <v>0</v>
      </c>
      <c r="Y45" s="433">
        <f>+ﾃ.ばいじん!$AR$24</f>
        <v>0</v>
      </c>
      <c r="Z45" s="434">
        <f>+ﾄ.混合廃棄物その他!$AR$24</f>
        <v>300</v>
      </c>
      <c r="AA45" s="435">
        <f t="shared" si="4"/>
        <v>2781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2056</v>
      </c>
      <c r="I55" s="480">
        <f t="shared" si="10"/>
        <v>0</v>
      </c>
      <c r="J55" s="480">
        <f t="shared" si="10"/>
        <v>0</v>
      </c>
      <c r="K55" s="480">
        <f t="shared" si="10"/>
        <v>0</v>
      </c>
      <c r="L55" s="480">
        <f t="shared" si="10"/>
        <v>236.6</v>
      </c>
      <c r="M55" s="480">
        <f t="shared" si="10"/>
        <v>1.2</v>
      </c>
      <c r="N55" s="480">
        <f t="shared" si="10"/>
        <v>225.7</v>
      </c>
      <c r="O55" s="480">
        <f t="shared" si="10"/>
        <v>0.1</v>
      </c>
      <c r="P55" s="480">
        <f t="shared" si="10"/>
        <v>0</v>
      </c>
      <c r="Q55" s="480">
        <f t="shared" si="10"/>
        <v>0</v>
      </c>
      <c r="R55" s="480">
        <f t="shared" si="10"/>
        <v>0</v>
      </c>
      <c r="S55" s="480">
        <f t="shared" si="10"/>
        <v>390.1</v>
      </c>
      <c r="T55" s="480">
        <f t="shared" si="10"/>
        <v>65.3</v>
      </c>
      <c r="U55" s="480">
        <f t="shared" si="10"/>
        <v>0</v>
      </c>
      <c r="V55" s="480">
        <f t="shared" si="10"/>
        <v>2278.1999999999998</v>
      </c>
      <c r="W55" s="480">
        <f t="shared" si="10"/>
        <v>0</v>
      </c>
      <c r="X55" s="480">
        <f t="shared" si="10"/>
        <v>0</v>
      </c>
      <c r="Y55" s="480">
        <f t="shared" si="10"/>
        <v>0</v>
      </c>
      <c r="Z55" s="480">
        <f t="shared" si="10"/>
        <v>664.4</v>
      </c>
      <c r="AA55" s="481">
        <f>+AA9+AA19+AA20</f>
        <v>5917.6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f>+表紙!P35</f>
        <v>45473</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横浜市神奈川区栄町５番地１</v>
      </c>
      <c r="M16" s="851"/>
      <c r="N16" s="851"/>
      <c r="O16" s="851"/>
      <c r="P16" s="851"/>
      <c r="Q16" s="851"/>
      <c r="R16" s="851"/>
      <c r="S16" s="851"/>
      <c r="T16" s="851"/>
      <c r="U16" s="282"/>
    </row>
    <row r="17" spans="1:21" ht="26.25" customHeight="1" x14ac:dyDescent="0.15">
      <c r="C17" s="86"/>
      <c r="I17" s="25"/>
      <c r="J17" s="25" t="s">
        <v>7</v>
      </c>
      <c r="K17" s="25"/>
      <c r="L17" s="851" t="str">
        <f>+表紙!L41</f>
        <v>京王建設横浜株式会社
　　代表取締役社長　山菅　正人</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045-451-8950</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京王建設横浜株式会社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2278</v>
      </c>
      <c r="Q25" s="823"/>
      <c r="R25" s="823"/>
      <c r="S25" s="823"/>
      <c r="T25" s="823"/>
      <c r="U25" s="824"/>
    </row>
    <row r="26" spans="1:21" ht="26.25" customHeight="1" x14ac:dyDescent="0.15">
      <c r="C26" s="570" t="s">
        <v>11</v>
      </c>
      <c r="D26" s="571"/>
      <c r="E26" s="572"/>
      <c r="F26" s="838" t="str">
        <f>+表紙!F50</f>
        <v>横浜市神奈川区栄町５番地１　（横浜市内の現場）</v>
      </c>
      <c r="G26" s="839"/>
      <c r="H26" s="839"/>
      <c r="I26" s="839"/>
      <c r="J26" s="839"/>
      <c r="K26" s="839"/>
      <c r="L26" s="839"/>
      <c r="M26" s="839"/>
      <c r="N26" s="341" t="s">
        <v>172</v>
      </c>
      <c r="O26"/>
      <c r="P26"/>
      <c r="Q26" s="833" t="str">
        <f>IF(+表紙!Q50="","",+表紙!Q50)</f>
        <v>045-451-8950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f>IF(+表紙!N58="","",+表紙!N58)</f>
        <v>5706</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190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3136.6</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・材料納入時の梱包材の納入業者引き取り
・分別による混合廃棄物の減少</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2781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･施工計画作成時の廃棄物排出量の少ない工法の検討
・引き続き、廃棄物減量の教育実施</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・がれき・ガラスくず・廃プラ・金属・木・紙・繊維・石膏ボード・混合廃棄物に分別
・混合廃棄物の排出時に分別を行い、混合廃棄物量を減少させる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・現状と同様の取組み</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3136.6</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41.1</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3095.5</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・リサイクル率の高い業者の選定
・優良認定業者の選定</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2781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2781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・リサイクル率の高い業者の選定
・優良認定業者の選定</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2024-08-21T08:47:17Z</dcterms:created>
  <dcterms:modified xsi:type="dcterms:W3CDTF">2024-09-05T05:10:41Z</dcterms:modified>
</cp:coreProperties>
</file>