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8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<sst xmlns="http://schemas.openxmlformats.org/spreadsheetml/2006/main" count="3172" uniqueCount="458">
  <si>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</si>
  <si>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</si>
  <si>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</si>
  <si>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</si>
  <si>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</si>
  <si>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</si>
  <si>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</si>
  <si>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</si>
  <si>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</si>
  <si>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</si>
  <si>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</si>
  <si>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</si>
  <si>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</si>
  <si>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</si>
  <si>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</si>
  <si>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</si>
  <si>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</si>
  <si>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</si>
  <si>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</si>
  <si>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</si>
  <si>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</si>
  <si>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</si>
  <si>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</si>
  <si>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</si>
  <si>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</si>
  <si>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</si>
  <si>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</si>
  <si>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</si>
  <si>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</si>
  <si>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</si>
  <si>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</si>
  <si>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</si>
  <si>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</si>
  <si>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</si>
  <si>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</si>
  <si>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</si>
  <si>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</si>
  <si>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</si>
  <si>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</si>
  <si>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</si>
  <si>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</si>
  <si>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</si>
  <si>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</si>
  <si>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</si>
  <si>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</si>
  <si>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</si>
  <si>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</si>
  <si>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</si>
  <si>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</si>
  <si>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</si>
  <si>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</si>
  <si>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</si>
  <si>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</si>
  <si>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</si>
  <si>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</si>
  <si>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</si>
  <si>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</si>
  <si>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</si>
  <si>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</si>
  <si>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</si>
  <si>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</si>
  <si>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</si>
  <si>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</si>
  <si>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</si>
  <si>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</si>
  <si>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</si>
  <si>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</si>
  <si>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</si>
  <si>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</si>
  <si>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</si>
  <si>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</si>
  <si>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</si>
  <si>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</si>
  <si>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</si>
  <si>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</si>
  <si>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</si>
  <si>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</si>
  <si>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</si>
  <si>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</si>
  <si>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</si>
  <si>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</si>
  <si>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</si>
  <si>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</si>
  <si>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</si>
  <si>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</si>
  <si>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</si>
  <si>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</si>
  <si>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</si>
  <si>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</si>
  <si>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</si>
  <si>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</si>
  <si>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</si>
  <si>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</si>
  <si>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</si>
  <si>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</si>
  <si>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</si>
  <si>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</si>
  <si>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</si>
  <si>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</si>
  <si>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</si>
  <si>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</si>
  <si>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</si>
  <si>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</si>
  <si>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</si>
  <si>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</si>
  <si>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</si>
  <si>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</si>
  <si>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</si>
  <si>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</si>
  <si>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</si>
  <si>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</si>
  <si>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</si>
  <si>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</si>
  <si>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</si>
  <si>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</si>
  <si>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</si>
  <si>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</si>
  <si>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</si>
  <si>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</si>
  <si>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</si>
  <si>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</si>
  <si>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</si>
  <si>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</si>
  <si>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</si>
  <si>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</si>
  <si>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</si>
  <si>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</si>
  <si>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</si>
  <si>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</si>
  <si>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</si>
  <si>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</si>
  <si>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</si>
  <si>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</si>
  <si>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</si>
  <si>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</si>
  <si>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</si>
  <si>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</si>
  <si>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</si>
  <si>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</si>
  <si>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</si>
  <si>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</si>
  <si>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</si>
  <si>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</si>
  <si>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</si>
  <si>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</si>
  <si>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</si>
  <si>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</si>
  <si>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</si>
  <si>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</si>
  <si>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</si>
  <si>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</si>
  <si>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</si>
  <si>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</si>
  <si>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</si>
  <si>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</si>
  <si>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</si>
  <si>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</si>
  <si>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</si>
  <si>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</si>
  <si>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</si>
  <si>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</si>
  <si>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</si>
  <si>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</si>
  <si>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</si>
  <si>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</si>
  <si>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</si>
  <si>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</si>
  <si>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</si>
  <si>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</si>
  <si>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</si>
  <si>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</si>
  <si>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</si>
  <si>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</si>
  <si>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</si>
  <si>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</si>
  <si>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</si>
  <si>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</si>
  <si>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</si>
  <si>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</si>
  <si>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</si>
  <si>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</si>
  <si>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</si>
  <si>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</si>
  <si>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</si>
  <si>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</si>
  <si>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</si>
  <si>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</si>
  <si>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</si>
  <si>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</si>
  <si>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</si>
  <si>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</si>
  <si>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</si>
  <si>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</si>
  <si>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</si>
  <si>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</si>
  <si>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</si>
  <si>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</si>
  <si>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</si>
  <si>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</si>
  <si>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</si>
  <si>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</si>
  <si>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</si>
  <si>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</si>
  <si>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</si>
  <si>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</si>
  <si>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</si>
  <si>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</si>
  <si>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</si>
  <si>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</si>
  <si>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</si>
  <si>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</si>
  <si>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</si>
  <si>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</si>
  <si>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</si>
  <si>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</si>
  <si>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</si>
  <si>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</si>
  <si>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</si>
  <si>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</si>
  <si>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</si>
  <si>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</si>
  <si>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</si>
  <si>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</si>
  <si>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</si>
  <si>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</si>
  <si>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</si>
  <si>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</si>
  <si>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</si>
  <si>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</si>
  <si>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</si>
  <si>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</si>
  <si>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</si>
  <si>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</si>
  <si>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</si>
  <si>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</si>
  <si>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</si>
  <si>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</si>
  <si>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</si>
  <si>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</si>
  <si>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</si>
  <si>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</si>
  <si>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</si>
  <si>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</si>
  <si>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</si>
  <si>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</si>
  <si>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</si>
  <si>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</si>
  <si>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</si>
  <si>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</si>
  <si>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</si>
  <si>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</si>
  <si>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</si>
  <si>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</si>
  <si>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</si>
  <si>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</si>
  <si>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</si>
  <si>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</si>
  <si>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</si>
  <si>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</si>
  <si>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</si>
  <si>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</si>
  <si>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</si>
  <si>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</si>
  <si>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</si>
  <si>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</si>
  <si>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</si>
  <si>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</si>
  <si>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</si>
  <si>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</si>
  <si>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</si>
  <si>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</si>
  <si>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</si>
  <si>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</si>
  <si>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</si>
  <si>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</si>
  <si>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</si>
  <si>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</si>
  <si>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</si>
  <si>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</si>
  <si>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</si>
  <si>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</si>
  <si>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</si>
  <si>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</si>
  <si>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</si>
  <si>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</si>
  <si>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</si>
  <si>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</si>
  <si>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</si>
  <si>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</si>
  <si>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</si>
  <si>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</si>
  <si>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</si>
  <si>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</si>
  <si>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</si>
  <si>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</si>
  <si>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</si>
  <si>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</si>
  <si>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</si>
  <si>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</si>
  <si>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</si>
  <si>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</si>
  <si>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</si>
  <si>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</si>
  <si>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</si>
  <si>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</si>
  <si>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</si>
  <si>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</si>
  <si>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</si>
  <si>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</si>
  <si>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</si>
  <si>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</si>
  <si>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</si>
  <si>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</si>
  <si>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</si>
  <si>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</si>
  <si>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</si>
  <si>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</si>
  <si>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</si>
  <si>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</si>
  <si>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</si>
  <si>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</si>
  <si>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</si>
  <si>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</si>
  <si>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</si>
  <si>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</si>
  <si>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</si>
  <si>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</si>
  <si>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</si>
  <si>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</si>
  <si>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</si>
  <si>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</si>
  <si>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</si>
  <si>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</si>
  <si>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</si>
  <si>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</si>
  <si>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</si>
  <si>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</si>
  <si>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</si>
  <si>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</si>
  <si>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</si>
  <si>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</si>
  <si>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</si>
  <si>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</si>
  <si>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</si>
  <si>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</si>
  <si>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</si>
  <si>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</si>
  <si>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</si>
  <si>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</si>
  <si>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</si>
  <si>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</si>
  <si>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</si>
  <si>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</si>
  <si>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</si>
  <si>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</si>
  <si>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</si>
  <si>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</si>
  <si>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</si>
  <si>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</si>
  <si>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</si>
  <si>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</si>
  <si>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</si>
  <si>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</si>
  <si>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</si>
  <si>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</si>
  <si>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</si>
  <si>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</si>
  <si>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</si>
  <si>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</si>
  <si>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</si>
  <si>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</si>
  <si>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</si>
  <si>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</si>
  <si>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</si>
  <si>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</si>
  <si>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</si>
  <si>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</si>
  <si>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</si>
  <si>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</si>
  <si>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</si>
  <si>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</si>
  <si>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</si>
  <si>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</si>
  <si>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</si>
  <si>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</si>
  <si>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</si>
  <si>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</si>
  <si>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</si>
  <si>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</si>
  <si>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</si>
  <si>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</si>
  <si>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</si>
  <si>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</si>
  <si>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</si>
  <si>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</si>
  <si>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</si>
  <si>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</si>
  <si>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</si>
  <si>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</si>
  <si>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</si>
  <si>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</si>
  <si>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</si>
  <si>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</si>
  <si>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</si>
  <si>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</si>
  <si>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</si>
  <si>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</si>
  <si>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</si>
  <si>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</si>
  <si>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</si>
  <si>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</si>
  <si>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</si>
  <si>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</si>
  <si>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</si>
  <si>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</si>
  <si>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</si>
  <si>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</si>
  <si>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</si>
  <si>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</si>
  <si>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</si>
  <si>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</si>
  <si>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</si>
  <si>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</si>
  <si>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</si>
  <si>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</si>
  <si>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</si>
  <si>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</si>
  <si>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</si>
  <si>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</si>
  <si>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</si>
  <si>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</si>
  <si>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</si>
  <si>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</si>
  <si>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</si>
  <si>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</si>
  <si>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</si>
  <si>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</si>
  <si>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</si>
  <si>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</si>
  <si>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</si>
  <si>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</si>
  <si>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</si>
  <si>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</si>
  <si>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</si>
  <si>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</si>
  <si>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</si>
  <si>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</si>
  <si>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</si>
  <si>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横浜市西区戸部本町36-3</t>
    <phoneticPr fontId="3"/>
  </si>
  <si>
    <t>株式会社紅梅組　
代表取締役　佐々木 利文</t>
    <phoneticPr fontId="3"/>
  </si>
  <si>
    <t>045-322-6106</t>
    <phoneticPr fontId="3"/>
  </si>
  <si>
    <t>株式会社紅梅組</t>
    <phoneticPr fontId="3"/>
  </si>
  <si>
    <t>3：建設業</t>
    <phoneticPr fontId="3"/>
  </si>
  <si>
    <t>59名</t>
    <phoneticPr fontId="3"/>
  </si>
  <si>
    <t>新築工事作業所においては排出量を抑えるように努めている。特に建設廃棄物総量に占める混合廃棄物の割合に関しては、2012年排出量の54％を維持するという日常管理を行っている。敷地に余裕がある作業所では、しっかり分別収集できるが、狭小な作業所では分別収集のスペースが確保できないため、この日常管理目標を超えてしまう場合が多い。その場合は、検証を行い削減に努めている。</t>
    <phoneticPr fontId="3"/>
  </si>
  <si>
    <t>受注工事の種類（新築、改修、解体等）によって排出量がかなり変動してしまうが、ＩＳＯ14000に対応する日常管理による減量化に努めること。</t>
    <phoneticPr fontId="3"/>
  </si>
  <si>
    <t>廃プラ、紙くず、木くず、繊維くず、ガラス陶磁器くず、がれき・コン塊・アスコン、石綿含有産業廃棄物、汚泥、混合廃棄物</t>
    <phoneticPr fontId="3"/>
  </si>
  <si>
    <t>令和6年6月12日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</si>
</sst>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V49" sqref="V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457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447</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448</v>
      </c>
      <c r="M40" s="618"/>
      <c r="N40" s="618"/>
      <c r="O40" s="618"/>
      <c r="P40" s="618"/>
      <c r="Q40" s="618"/>
      <c r="R40" s="618"/>
      <c r="S40" s="618"/>
      <c r="T40" s="618"/>
      <c r="U40" s="619"/>
      <c r="W40" s="21"/>
      <c r="X40" s="21"/>
    </row>
    <row r="41" spans="1:25" ht="26.25" customHeight="1" x14ac:dyDescent="0.15">
      <c r="C41" s="86"/>
      <c r="I41" s="25"/>
      <c r="J41" s="25" t="s">
        <v>7</v>
      </c>
      <c r="K41" s="25"/>
      <c r="L41" s="618" t="s">
        <v>449</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450</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451</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2295</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t="s">
        <v>450</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452</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3620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453</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1712.6999999999998</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1541.5</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455</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456</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1712.6999999999998</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930.5</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742.4</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1541.5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837.6</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668.2</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株式会社紅梅組</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462.3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513.70000000000005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462.3</v>
      </c>
      <c r="P27" s="700"/>
      <c r="Q27" s="700"/>
      <c r="R27" s="700"/>
      <c r="S27" s="49" t="s">
        <v>38</v>
      </c>
      <c r="T27" s="70"/>
      <c r="U27" s="70"/>
      <c r="X27" s="68" t="s">
        <v>39</v>
      </c>
      <c r="Y27" s="71"/>
      <c r="AG27" s="58"/>
      <c r="AH27" s="58"/>
      <c r="AI27" s="58"/>
      <c r="AJ27" s="58"/>
      <c r="AK27" s="742">
        <f>+AG18+O27</f>
        <v>462.3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513.70000000000005</v>
      </c>
      <c r="G29" s="712"/>
      <c r="H29" s="214" t="s">
        <v>198</v>
      </c>
      <c r="L29" s="709"/>
      <c r="O29" s="61"/>
      <c r="P29" s="148"/>
      <c r="Q29" s="56" t="s">
        <v>183</v>
      </c>
      <c r="R29" s="676" t="s">
        <v>33</v>
      </c>
      <c r="S29" s="692"/>
      <c r="T29" s="692"/>
      <c r="U29" s="693"/>
      <c r="V29" s="53"/>
      <c r="W29" s="72"/>
      <c r="X29" s="697" t="s">
        <v>315</v>
      </c>
      <c r="Y29" s="698"/>
      <c r="Z29" s="690">
        <v>462.3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232.1</v>
      </c>
      <c r="G30" s="712"/>
      <c r="H30" s="214" t="s">
        <v>198</v>
      </c>
      <c r="L30" s="709"/>
      <c r="O30" s="61"/>
      <c r="Q30" s="699">
        <f>+ROUND(Z28,1)+ROUND(Z29,1)+ROUND(Z30,1)</f>
        <v>462.3</v>
      </c>
      <c r="R30" s="700"/>
      <c r="S30" s="700"/>
      <c r="T30" s="700"/>
      <c r="U30" s="49" t="s">
        <v>16</v>
      </c>
      <c r="X30" s="697" t="s">
        <v>186</v>
      </c>
      <c r="Y30" s="698"/>
      <c r="Z30" s="690"/>
      <c r="AA30" s="691"/>
      <c r="AB30" s="691"/>
      <c r="AC30" s="691"/>
      <c r="AD30" s="691"/>
      <c r="AE30" s="49" t="s">
        <v>13</v>
      </c>
      <c r="AK30" s="651">
        <v>208.9</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25.7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28.5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25.7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25.7</v>
      </c>
      <c r="P27" s="700"/>
      <c r="Q27" s="700"/>
      <c r="R27" s="700"/>
      <c r="S27" s="49" t="s">
        <v>38</v>
      </c>
      <c r="T27" s="70"/>
      <c r="U27" s="70"/>
      <c r="X27" s="68" t="s">
        <v>39</v>
      </c>
      <c r="Y27" s="71"/>
      <c r="AG27" s="58"/>
      <c r="AH27" s="58"/>
      <c r="AI27" s="58"/>
      <c r="AJ27" s="58"/>
      <c r="AK27" s="742">
        <f>+AG18+O27</f>
        <v>25.7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25.7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28.5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28.5</v>
      </c>
      <c r="G30" s="712"/>
      <c r="H30" s="214" t="s">
        <v>198</v>
      </c>
      <c r="L30" s="709"/>
      <c r="O30" s="61"/>
      <c r="Q30" s="699">
        <f>+ROUND(Z28,1)+ROUND(Z29,1)+ROUND(Z30,1)</f>
        <v>25.7</v>
      </c>
      <c r="R30" s="700"/>
      <c r="S30" s="700"/>
      <c r="T30" s="700"/>
      <c r="U30" s="49" t="s">
        <v>16</v>
      </c>
      <c r="X30" s="697" t="s">
        <v>186</v>
      </c>
      <c r="Y30" s="698"/>
      <c r="Z30" s="690"/>
      <c r="AA30" s="691"/>
      <c r="AB30" s="691"/>
      <c r="AC30" s="691"/>
      <c r="AD30" s="691"/>
      <c r="AE30" s="49" t="s">
        <v>13</v>
      </c>
      <c r="AK30" s="651">
        <v>25.7</v>
      </c>
      <c r="AL30" s="652"/>
      <c r="AM30" s="652"/>
      <c r="AN30" s="652"/>
      <c r="AO30" s="57" t="s">
        <v>13</v>
      </c>
      <c r="AR30" s="758"/>
      <c r="AS30" s="755"/>
      <c r="AT30" s="755"/>
      <c r="AU30" s="756"/>
    </row>
    <row r="31" spans="2:48" ht="27" customHeight="1" thickTop="1" thickBot="1" x14ac:dyDescent="0.2">
      <c r="B31" s="725" t="s">
        <v>375</v>
      </c>
      <c r="C31" s="676"/>
      <c r="D31" s="676"/>
      <c r="E31" s="677"/>
      <c r="F31" s="711">
        <v>28.5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40.5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40.5</v>
      </c>
      <c r="P27" s="700"/>
      <c r="Q27" s="700"/>
      <c r="R27" s="700"/>
      <c r="S27" s="49" t="s">
        <v>38</v>
      </c>
      <c r="T27" s="70"/>
      <c r="U27" s="70"/>
      <c r="X27" s="68" t="s">
        <v>39</v>
      </c>
      <c r="Y27" s="71"/>
      <c r="AG27" s="58"/>
      <c r="AH27" s="58"/>
      <c r="AI27" s="58"/>
      <c r="AJ27" s="58"/>
      <c r="AK27" s="742">
        <f>+AG18+O27</f>
        <v>40.5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45</v>
      </c>
      <c r="G30" s="712"/>
      <c r="H30" s="214" t="s">
        <v>198</v>
      </c>
      <c r="L30" s="709"/>
      <c r="O30" s="61"/>
      <c r="Q30" s="699">
        <f>+ROUND(Z28,1)+ROUND(Z29,1)+ROUND(Z30,1)</f>
        <v>40.5</v>
      </c>
      <c r="R30" s="700"/>
      <c r="S30" s="700"/>
      <c r="T30" s="700"/>
      <c r="U30" s="49" t="s">
        <v>16</v>
      </c>
      <c r="X30" s="697" t="s">
        <v>186</v>
      </c>
      <c r="Y30" s="698"/>
      <c r="Z30" s="690"/>
      <c r="AA30" s="691"/>
      <c r="AB30" s="691"/>
      <c r="AC30" s="691"/>
      <c r="AD30" s="691"/>
      <c r="AE30" s="49" t="s">
        <v>13</v>
      </c>
      <c r="AK30" s="651">
        <v>40.5</v>
      </c>
      <c r="AL30" s="652"/>
      <c r="AM30" s="652"/>
      <c r="AN30" s="652"/>
      <c r="AO30" s="57" t="s">
        <v>13</v>
      </c>
      <c r="AR30" s="758"/>
      <c r="AS30" s="755"/>
      <c r="AT30" s="755"/>
      <c r="AU30" s="756"/>
    </row>
    <row r="31" spans="2:48" ht="27" customHeight="1" thickTop="1" thickBot="1" x14ac:dyDescent="0.2">
      <c r="B31" s="725" t="s">
        <v>375</v>
      </c>
      <c r="C31" s="676"/>
      <c r="D31" s="676"/>
      <c r="E31" s="677"/>
      <c r="F31" s="711">
        <v>45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114.9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127.7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47.1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114.9</v>
      </c>
      <c r="P27" s="700"/>
      <c r="Q27" s="700"/>
      <c r="R27" s="700"/>
      <c r="S27" s="49" t="s">
        <v>38</v>
      </c>
      <c r="T27" s="70"/>
      <c r="U27" s="70"/>
      <c r="X27" s="68" t="s">
        <v>39</v>
      </c>
      <c r="Y27" s="71"/>
      <c r="AG27" s="58"/>
      <c r="AH27" s="58"/>
      <c r="AI27" s="58"/>
      <c r="AJ27" s="58"/>
      <c r="AK27" s="742">
        <f>+AG18+O27</f>
        <v>114.9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47.1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127.7</v>
      </c>
      <c r="G29" s="712"/>
      <c r="H29" s="214" t="s">
        <v>198</v>
      </c>
      <c r="L29" s="709"/>
      <c r="O29" s="61"/>
      <c r="P29" s="148"/>
      <c r="Q29" s="56" t="s">
        <v>183</v>
      </c>
      <c r="R29" s="676" t="s">
        <v>33</v>
      </c>
      <c r="S29" s="692"/>
      <c r="T29" s="692"/>
      <c r="U29" s="693"/>
      <c r="V29" s="53"/>
      <c r="W29" s="72"/>
      <c r="X29" s="697" t="s">
        <v>315</v>
      </c>
      <c r="Y29" s="698"/>
      <c r="Z29" s="690">
        <v>67.8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59.5</v>
      </c>
      <c r="G30" s="712"/>
      <c r="H30" s="214" t="s">
        <v>198</v>
      </c>
      <c r="L30" s="709"/>
      <c r="O30" s="61"/>
      <c r="Q30" s="699">
        <f>+ROUND(Z28,1)+ROUND(Z29,1)+ROUND(Z30,1)</f>
        <v>114.9</v>
      </c>
      <c r="R30" s="700"/>
      <c r="S30" s="700"/>
      <c r="T30" s="700"/>
      <c r="U30" s="49" t="s">
        <v>16</v>
      </c>
      <c r="X30" s="697" t="s">
        <v>186</v>
      </c>
      <c r="Y30" s="698"/>
      <c r="Z30" s="690"/>
      <c r="AA30" s="691"/>
      <c r="AB30" s="691"/>
      <c r="AC30" s="691"/>
      <c r="AD30" s="691"/>
      <c r="AE30" s="49" t="s">
        <v>13</v>
      </c>
      <c r="AK30" s="651">
        <v>53.6</v>
      </c>
      <c r="AL30" s="652"/>
      <c r="AM30" s="652"/>
      <c r="AN30" s="652"/>
      <c r="AO30" s="57" t="s">
        <v>13</v>
      </c>
      <c r="AR30" s="758"/>
      <c r="AS30" s="755"/>
      <c r="AT30" s="755"/>
      <c r="AU30" s="756"/>
    </row>
    <row r="31" spans="2:48" ht="27" customHeight="1" thickTop="1" thickBot="1" x14ac:dyDescent="0.2">
      <c r="B31" s="725" t="s">
        <v>375</v>
      </c>
      <c r="C31" s="676"/>
      <c r="D31" s="676"/>
      <c r="E31" s="677"/>
      <c r="F31" s="711">
        <v>52.3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13.8</v>
      </c>
      <c r="P27" s="700"/>
      <c r="Q27" s="700"/>
      <c r="R27" s="700"/>
      <c r="S27" s="49" t="s">
        <v>38</v>
      </c>
      <c r="T27" s="70"/>
      <c r="U27" s="70"/>
      <c r="X27" s="68" t="s">
        <v>39</v>
      </c>
      <c r="Y27" s="71"/>
      <c r="AG27" s="58"/>
      <c r="AH27" s="58"/>
      <c r="AI27" s="58"/>
      <c r="AJ27" s="58"/>
      <c r="AK27" s="742">
        <f>+AG18+O27</f>
        <v>13.8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15.3</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15.3</v>
      </c>
      <c r="G30" s="712"/>
      <c r="H30" s="214" t="s">
        <v>198</v>
      </c>
      <c r="L30" s="709"/>
      <c r="O30" s="61"/>
      <c r="Q30" s="699">
        <f>+ROUND(Z28,1)+ROUND(Z29,1)+ROUND(Z30,1)</f>
        <v>13.8</v>
      </c>
      <c r="R30" s="700"/>
      <c r="S30" s="700"/>
      <c r="T30" s="700"/>
      <c r="U30" s="49" t="s">
        <v>16</v>
      </c>
      <c r="X30" s="697" t="s">
        <v>186</v>
      </c>
      <c r="Y30" s="698"/>
      <c r="Z30" s="690"/>
      <c r="AA30" s="691"/>
      <c r="AB30" s="691"/>
      <c r="AC30" s="691"/>
      <c r="AD30" s="691"/>
      <c r="AE30" s="49" t="s">
        <v>13</v>
      </c>
      <c r="AK30" s="651">
        <v>13.8</v>
      </c>
      <c r="AL30" s="652"/>
      <c r="AM30" s="652"/>
      <c r="AN30" s="652"/>
      <c r="AO30" s="57" t="s">
        <v>13</v>
      </c>
      <c r="AR30" s="758"/>
      <c r="AS30" s="755"/>
      <c r="AT30" s="755"/>
      <c r="AU30" s="756"/>
    </row>
    <row r="31" spans="2:48" ht="27" customHeight="1" thickTop="1" thickBot="1" x14ac:dyDescent="0.2">
      <c r="B31" s="725" t="s">
        <v>375</v>
      </c>
      <c r="C31" s="676"/>
      <c r="D31" s="676"/>
      <c r="E31" s="677"/>
      <c r="F31" s="711">
        <v>15.3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13.5</v>
      </c>
      <c r="P27" s="700"/>
      <c r="Q27" s="700"/>
      <c r="R27" s="700"/>
      <c r="S27" s="49" t="s">
        <v>38</v>
      </c>
      <c r="T27" s="70"/>
      <c r="U27" s="70"/>
      <c r="X27" s="68" t="s">
        <v>39</v>
      </c>
      <c r="Y27" s="71"/>
      <c r="AG27" s="58"/>
      <c r="AH27" s="58"/>
      <c r="AI27" s="58"/>
      <c r="AJ27" s="58"/>
      <c r="AK27" s="742">
        <f>+AG18+O27</f>
        <v>13.5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v>
      </c>
      <c r="G30" s="712"/>
      <c r="H30" s="214" t="s">
        <v>198</v>
      </c>
      <c r="L30" s="709"/>
      <c r="O30" s="61"/>
      <c r="Q30" s="699">
        <f>+ROUND(Z28,1)+ROUND(Z29,1)+ROUND(Z30,1)</f>
        <v>13.5</v>
      </c>
      <c r="R30" s="700"/>
      <c r="S30" s="700"/>
      <c r="T30" s="700"/>
      <c r="U30" s="49" t="s">
        <v>16</v>
      </c>
      <c r="X30" s="697" t="s">
        <v>186</v>
      </c>
      <c r="Y30" s="698"/>
      <c r="Z30" s="690"/>
      <c r="AA30" s="691"/>
      <c r="AB30" s="691"/>
      <c r="AC30" s="691"/>
      <c r="AD30" s="691"/>
      <c r="AE30" s="49" t="s">
        <v>13</v>
      </c>
      <c r="AK30" s="651">
        <v>13.5</v>
      </c>
      <c r="AL30" s="652"/>
      <c r="AM30" s="652"/>
      <c r="AN30" s="652"/>
      <c r="AO30" s="57" t="s">
        <v>13</v>
      </c>
      <c r="AR30" s="758"/>
      <c r="AS30" s="755"/>
      <c r="AT30" s="755"/>
      <c r="AU30" s="756"/>
    </row>
    <row r="31" spans="2:48" ht="27" customHeight="1" thickTop="1" thickBot="1" x14ac:dyDescent="0.2">
      <c r="B31" s="725" t="s">
        <v>375</v>
      </c>
      <c r="C31" s="676"/>
      <c r="D31" s="676"/>
      <c r="E31" s="677"/>
      <c r="F31" s="711">
        <v>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742.90000000000009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825.4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401.1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742.90000000000009</v>
      </c>
      <c r="P27" s="700"/>
      <c r="Q27" s="700"/>
      <c r="R27" s="700"/>
      <c r="S27" s="49" t="s">
        <v>38</v>
      </c>
      <c r="T27" s="70"/>
      <c r="U27" s="70"/>
      <c r="X27" s="68" t="s">
        <v>39</v>
      </c>
      <c r="Y27" s="71"/>
      <c r="AG27" s="58"/>
      <c r="AH27" s="58"/>
      <c r="AI27" s="58"/>
      <c r="AJ27" s="58"/>
      <c r="AK27" s="742">
        <f>+AG18+O27</f>
        <v>742.90000000000009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401.1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825.4</v>
      </c>
      <c r="G29" s="712"/>
      <c r="H29" s="214" t="s">
        <v>198</v>
      </c>
      <c r="L29" s="709"/>
      <c r="O29" s="61"/>
      <c r="P29" s="148"/>
      <c r="Q29" s="56" t="s">
        <v>183</v>
      </c>
      <c r="R29" s="676" t="s">
        <v>33</v>
      </c>
      <c r="S29" s="692"/>
      <c r="T29" s="692"/>
      <c r="U29" s="693"/>
      <c r="V29" s="53"/>
      <c r="W29" s="72"/>
      <c r="X29" s="697" t="s">
        <v>315</v>
      </c>
      <c r="Y29" s="698"/>
      <c r="Z29" s="690">
        <v>341.8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418.9</v>
      </c>
      <c r="G30" s="712"/>
      <c r="H30" s="214" t="s">
        <v>198</v>
      </c>
      <c r="L30" s="709"/>
      <c r="O30" s="61"/>
      <c r="Q30" s="699">
        <f>+ROUND(Z28,1)+ROUND(Z29,1)+ROUND(Z30,1)</f>
        <v>742.90000000000009</v>
      </c>
      <c r="R30" s="700"/>
      <c r="S30" s="700"/>
      <c r="T30" s="700"/>
      <c r="U30" s="49" t="s">
        <v>16</v>
      </c>
      <c r="X30" s="697" t="s">
        <v>186</v>
      </c>
      <c r="Y30" s="698"/>
      <c r="Z30" s="690"/>
      <c r="AA30" s="691"/>
      <c r="AB30" s="691"/>
      <c r="AC30" s="691"/>
      <c r="AD30" s="691"/>
      <c r="AE30" s="49" t="s">
        <v>13</v>
      </c>
      <c r="AK30" s="651">
        <v>377</v>
      </c>
      <c r="AL30" s="652"/>
      <c r="AM30" s="652"/>
      <c r="AN30" s="652"/>
      <c r="AO30" s="57" t="s">
        <v>13</v>
      </c>
      <c r="AR30" s="758"/>
      <c r="AS30" s="755"/>
      <c r="AT30" s="755"/>
      <c r="AU30" s="756"/>
    </row>
    <row r="31" spans="2:48" ht="27" customHeight="1" thickTop="1" thickBot="1" x14ac:dyDescent="0.2">
      <c r="B31" s="725" t="s">
        <v>375</v>
      </c>
      <c r="C31" s="676"/>
      <c r="D31" s="676"/>
      <c r="E31" s="677"/>
      <c r="F31" s="711">
        <v>445.7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株式会社紅梅組</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127.9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142.1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126.5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127.9</v>
      </c>
      <c r="P27" s="700"/>
      <c r="Q27" s="700"/>
      <c r="R27" s="700"/>
      <c r="S27" s="49" t="s">
        <v>38</v>
      </c>
      <c r="T27" s="70"/>
      <c r="U27" s="70"/>
      <c r="X27" s="68" t="s">
        <v>39</v>
      </c>
      <c r="Y27" s="71"/>
      <c r="AG27" s="58"/>
      <c r="AH27" s="58"/>
      <c r="AI27" s="58"/>
      <c r="AJ27" s="58"/>
      <c r="AK27" s="742">
        <f>+AG18+O27</f>
        <v>127.9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126.5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142.1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116.2</v>
      </c>
      <c r="G30" s="712"/>
      <c r="H30" s="214" t="s">
        <v>198</v>
      </c>
      <c r="L30" s="709"/>
      <c r="O30" s="61"/>
      <c r="Q30" s="699">
        <f>+ROUND(Z28,1)+ROUND(Z29,1)+ROUND(Z30,1)</f>
        <v>126.5</v>
      </c>
      <c r="R30" s="700"/>
      <c r="S30" s="700"/>
      <c r="T30" s="700"/>
      <c r="U30" s="49" t="s">
        <v>16</v>
      </c>
      <c r="X30" s="697" t="s">
        <v>186</v>
      </c>
      <c r="Y30" s="698"/>
      <c r="Z30" s="690"/>
      <c r="AA30" s="691"/>
      <c r="AB30" s="691"/>
      <c r="AC30" s="691"/>
      <c r="AD30" s="691"/>
      <c r="AE30" s="49" t="s">
        <v>13</v>
      </c>
      <c r="AK30" s="651">
        <v>104.6</v>
      </c>
      <c r="AL30" s="652"/>
      <c r="AM30" s="652"/>
      <c r="AN30" s="652"/>
      <c r="AO30" s="57" t="s">
        <v>13</v>
      </c>
      <c r="AR30" s="758"/>
      <c r="AS30" s="755"/>
      <c r="AT30" s="755"/>
      <c r="AU30" s="756"/>
    </row>
    <row r="31" spans="2:48" ht="27" customHeight="1" thickTop="1" thickBot="1" x14ac:dyDescent="0.2">
      <c r="B31" s="725" t="s">
        <v>375</v>
      </c>
      <c r="C31" s="676"/>
      <c r="D31" s="676"/>
      <c r="E31" s="677"/>
      <c r="F31" s="711">
        <v>140.6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1.4</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株式会社紅梅組</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513.70000000000005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28.5</v>
      </c>
      <c r="M9" s="377">
        <f>IF(OR(ｷ.紙くず!F24&gt;0,ｷ.紙くず!F24&lt;0),ｷ.紙くず!F24,IF(M$19&gt;0,"0",0))</f>
        <v>45</v>
      </c>
      <c r="N9" s="377">
        <f>IF(OR(ｸ.木くず!F24&gt;0,ｸ.木くず!F24&lt;0),ｸ.木くず!F24,IF(N$19&gt;0,"0",0))</f>
        <v>127.7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15.3</v>
      </c>
      <c r="T9" s="377">
        <f>IF(OR(ｾ.ｶﾞﾗｽ･ｺﾝｸﾘ･陶磁器くず!F24&gt;0,ｾ.ｶﾞﾗｽ･ｺﾝｸﾘ･陶磁器くず!F24&lt;0),ｾ.ｶﾞﾗｽ･ｺﾝｸﾘ･陶磁器くず!F24,IF(T$19&gt;0,"0",0))</f>
        <v>15</v>
      </c>
      <c r="U9" s="377">
        <f>IF(OR(ｿ.鉱さい!F24&gt;0,ｿ.鉱さい!F24&lt;0),ｿ.鉱さい!F24,IF(U$19&gt;0,"0",0))</f>
        <v>0</v>
      </c>
      <c r="V9" s="377">
        <f>IF(OR(ﾀ.がれき類!F24&gt;0,ﾀ.がれき類!F24&lt;0),ﾀ.がれき類!F24,IF(V$19&gt;0,"0",0))</f>
        <v>825.4</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142.1</v>
      </c>
      <c r="AA9" s="379">
        <f>IF(SUM(G9:Z9)&gt;0,SUM(G9:Z9),IF(AA$19&gt;0,"0",0))</f>
        <v>1712.6999999999998</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513.70000000000005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28.5</v>
      </c>
      <c r="M14" s="383">
        <f>IF(OR(ｷ.紙くず!F29&gt;0,ｷ.紙くず!F29&lt;0),ｷ.紙くず!F29,IF(M$19&gt;0,"0",0))</f>
        <v>45</v>
      </c>
      <c r="N14" s="383">
        <f>IF(OR(ｸ.木くず!F29&gt;0,ｸ.木くず!F29&lt;0),ｸ.木くず!F29,IF(N$19&gt;0,"0",0))</f>
        <v>127.7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15.3</v>
      </c>
      <c r="T14" s="383">
        <f>IF(OR(ｾ.ｶﾞﾗｽ･ｺﾝｸﾘ･陶磁器くず!F29&gt;0,ｾ.ｶﾞﾗｽ･ｺﾝｸﾘ･陶磁器くず!F29&lt;0),ｾ.ｶﾞﾗｽ･ｺﾝｸﾘ･陶磁器くず!F29,IF(T$19&gt;0,"0",0))</f>
        <v>15</v>
      </c>
      <c r="U14" s="383">
        <f>IF(OR(ｿ.鉱さい!F29&gt;0,ｿ.鉱さい!F29&lt;0),ｿ.鉱さい!F29,IF(U$19&gt;0,"0",0))</f>
        <v>0</v>
      </c>
      <c r="V14" s="383">
        <f>IF(OR(ﾀ.がれき類!F29&gt;0,ﾀ.がれき類!F29&lt;0),ﾀ.がれき類!F29,IF(V$19&gt;0,"0",0))</f>
        <v>825.4</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142.1</v>
      </c>
      <c r="AA14" s="385">
        <f t="shared" si="0"/>
        <v>1712.6999999999998</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232.1</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28.5</v>
      </c>
      <c r="M15" s="383">
        <f>IF(OR(ｷ.紙くず!F30&gt;0,ｷ.紙くず!F30&lt;0),ｷ.紙くず!F30,IF(M$19&gt;0,"0",0))</f>
        <v>45</v>
      </c>
      <c r="N15" s="383">
        <f>IF(OR(ｸ.木くず!F30&gt;0,ｸ.木くず!F30&lt;0),ｸ.木くず!F30,IF(N$19&gt;0,"0",0))</f>
        <v>59.5</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15.3</v>
      </c>
      <c r="T15" s="383">
        <f>IF(OR(ｾ.ｶﾞﾗｽ･ｺﾝｸﾘ･陶磁器くず!F30&gt;0,ｾ.ｶﾞﾗｽ･ｺﾝｸﾘ･陶磁器くず!F30&lt;0),ｾ.ｶﾞﾗｽ･ｺﾝｸﾘ･陶磁器くず!F30,IF(T$19&gt;0,"0",0))</f>
        <v>15</v>
      </c>
      <c r="U15" s="383">
        <f>IF(OR(ｿ.鉱さい!F30&gt;0,ｿ.鉱さい!F30&lt;0),ｿ.鉱さい!F30,IF(U$19&gt;0,"0",0))</f>
        <v>0</v>
      </c>
      <c r="V15" s="383">
        <f>IF(OR(ﾀ.がれき類!F30&gt;0,ﾀ.がれき類!F30&lt;0),ﾀ.がれき類!F30,IF(V$19&gt;0,"0",0))</f>
        <v>418.9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116.2</v>
      </c>
      <c r="AA15" s="385">
        <f t="shared" si="0"/>
        <v>930.5</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28.5</v>
      </c>
      <c r="M16" s="383">
        <f>IF(OR(ｷ.紙くず!F31&gt;0,ｷ.紙くず!F31&lt;0),ｷ.紙くず!F31,IF(M$19&gt;0,"0",0))</f>
        <v>45</v>
      </c>
      <c r="N16" s="383">
        <f>IF(OR(ｸ.木くず!F31&gt;0,ｸ.木くず!F31&lt;0),ｸ.木くず!F31,IF(N$19&gt;0,"0",0))</f>
        <v>52.3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15.3</v>
      </c>
      <c r="T16" s="383">
        <f>IF(OR(ｾ.ｶﾞﾗｽ･ｺﾝｸﾘ･陶磁器くず!F31&gt;0,ｾ.ｶﾞﾗｽ･ｺﾝｸﾘ･陶磁器くず!F31&lt;0),ｾ.ｶﾞﾗｽ･ｺﾝｸﾘ･陶磁器くず!F31,IF(T$19&gt;0,"0",0))</f>
        <v>15</v>
      </c>
      <c r="U16" s="383">
        <f>IF(OR(ｿ.鉱さい!F31&gt;0,ｿ.鉱さい!F31&lt;0),ｿ.鉱さい!F31,IF(U$19&gt;0,"0",0))</f>
        <v>0</v>
      </c>
      <c r="V16" s="383">
        <f>IF(OR(ﾀ.がれき類!F31&gt;0,ﾀ.がれき類!F31&lt;0),ﾀ.がれき類!F31,IF(V$19&gt;0,"0",0))</f>
        <v>445.7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140.6</v>
      </c>
      <c r="AA16" s="385">
        <f t="shared" si="0"/>
        <v>742.4</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462.3</v>
      </c>
      <c r="I19" s="389">
        <f t="shared" si="1"/>
        <v>0</v>
      </c>
      <c r="J19" s="389">
        <f t="shared" si="1"/>
        <v>0</v>
      </c>
      <c r="K19" s="389">
        <f t="shared" si="1"/>
        <v>0</v>
      </c>
      <c r="L19" s="389">
        <f t="shared" si="1"/>
        <v>25.7</v>
      </c>
      <c r="M19" s="389">
        <f t="shared" si="1"/>
        <v>40.5</v>
      </c>
      <c r="N19" s="389">
        <f t="shared" si="1"/>
        <v>114.9</v>
      </c>
      <c r="O19" s="389">
        <f t="shared" si="1"/>
        <v>0</v>
      </c>
      <c r="P19" s="389">
        <f t="shared" si="1"/>
        <v>0</v>
      </c>
      <c r="Q19" s="389">
        <f t="shared" si="1"/>
        <v>0</v>
      </c>
      <c r="R19" s="389">
        <f t="shared" si="1"/>
        <v>0</v>
      </c>
      <c r="S19" s="389">
        <f t="shared" si="1"/>
        <v>13.8</v>
      </c>
      <c r="T19" s="389">
        <f t="shared" si="1"/>
        <v>13.5</v>
      </c>
      <c r="U19" s="389">
        <f t="shared" si="1"/>
        <v>0</v>
      </c>
      <c r="V19" s="389">
        <f t="shared" si="1"/>
        <v>742.90000000000009</v>
      </c>
      <c r="W19" s="389">
        <f t="shared" si="1"/>
        <v>0</v>
      </c>
      <c r="X19" s="389">
        <f t="shared" si="1"/>
        <v>0</v>
      </c>
      <c r="Y19" s="389">
        <f t="shared" si="1"/>
        <v>0</v>
      </c>
      <c r="Z19" s="390">
        <f t="shared" si="1"/>
        <v>127.9</v>
      </c>
      <c r="AA19" s="391">
        <f t="shared" ref="AA19:AA25" si="2">SUM(G19:Z19)</f>
        <v>1541.5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462.3</v>
      </c>
      <c r="I37" s="424">
        <f t="shared" si="8"/>
        <v>0</v>
      </c>
      <c r="J37" s="424">
        <f t="shared" si="8"/>
        <v>0</v>
      </c>
      <c r="K37" s="424">
        <f t="shared" si="8"/>
        <v>0</v>
      </c>
      <c r="L37" s="424">
        <f t="shared" si="8"/>
        <v>25.7</v>
      </c>
      <c r="M37" s="424">
        <f t="shared" si="8"/>
        <v>40.5</v>
      </c>
      <c r="N37" s="424">
        <f t="shared" si="8"/>
        <v>114.9</v>
      </c>
      <c r="O37" s="424">
        <f t="shared" si="8"/>
        <v>0</v>
      </c>
      <c r="P37" s="424">
        <f t="shared" si="8"/>
        <v>0</v>
      </c>
      <c r="Q37" s="424">
        <f t="shared" si="8"/>
        <v>0</v>
      </c>
      <c r="R37" s="424">
        <f t="shared" si="8"/>
        <v>0</v>
      </c>
      <c r="S37" s="424">
        <f t="shared" si="8"/>
        <v>13.8</v>
      </c>
      <c r="T37" s="424">
        <f t="shared" si="8"/>
        <v>13.5</v>
      </c>
      <c r="U37" s="424">
        <f t="shared" si="8"/>
        <v>0</v>
      </c>
      <c r="V37" s="424">
        <f t="shared" si="8"/>
        <v>742.90000000000009</v>
      </c>
      <c r="W37" s="424">
        <f t="shared" si="8"/>
        <v>0</v>
      </c>
      <c r="X37" s="424">
        <f t="shared" si="8"/>
        <v>0</v>
      </c>
      <c r="Y37" s="424">
        <f t="shared" si="8"/>
        <v>0</v>
      </c>
      <c r="Z37" s="425">
        <f t="shared" si="8"/>
        <v>127.9</v>
      </c>
      <c r="AA37" s="426">
        <f t="shared" si="4"/>
        <v>1541.5</v>
      </c>
    </row>
    <row r="38" spans="2:27" ht="24" customHeight="1" x14ac:dyDescent="0.15">
      <c r="B38" s="170"/>
      <c r="C38" s="776"/>
      <c r="D38" s="227"/>
      <c r="E38" s="225" t="s">
        <v>319</v>
      </c>
      <c r="F38" s="443"/>
      <c r="G38" s="415">
        <f t="shared" ref="G38:Z38" si="9">SUM(G39:G41)</f>
        <v>0</v>
      </c>
      <c r="H38" s="415">
        <f t="shared" si="9"/>
        <v>462.3</v>
      </c>
      <c r="I38" s="415">
        <f t="shared" si="9"/>
        <v>0</v>
      </c>
      <c r="J38" s="415">
        <f t="shared" si="9"/>
        <v>0</v>
      </c>
      <c r="K38" s="415">
        <f t="shared" si="9"/>
        <v>0</v>
      </c>
      <c r="L38" s="415">
        <f t="shared" si="9"/>
        <v>25.7</v>
      </c>
      <c r="M38" s="415">
        <f t="shared" si="9"/>
        <v>40.5</v>
      </c>
      <c r="N38" s="415">
        <f t="shared" si="9"/>
        <v>114.9</v>
      </c>
      <c r="O38" s="415">
        <f t="shared" si="9"/>
        <v>0</v>
      </c>
      <c r="P38" s="415">
        <f t="shared" si="9"/>
        <v>0</v>
      </c>
      <c r="Q38" s="415">
        <f t="shared" si="9"/>
        <v>0</v>
      </c>
      <c r="R38" s="415">
        <f t="shared" si="9"/>
        <v>0</v>
      </c>
      <c r="S38" s="415">
        <f t="shared" si="9"/>
        <v>13.8</v>
      </c>
      <c r="T38" s="415">
        <f t="shared" si="9"/>
        <v>13.5</v>
      </c>
      <c r="U38" s="415">
        <f t="shared" si="9"/>
        <v>0</v>
      </c>
      <c r="V38" s="415">
        <f t="shared" si="9"/>
        <v>742.90000000000009</v>
      </c>
      <c r="W38" s="415">
        <f t="shared" si="9"/>
        <v>0</v>
      </c>
      <c r="X38" s="415">
        <f t="shared" si="9"/>
        <v>0</v>
      </c>
      <c r="Y38" s="415">
        <f t="shared" si="9"/>
        <v>0</v>
      </c>
      <c r="Z38" s="416">
        <f t="shared" si="9"/>
        <v>126.5</v>
      </c>
      <c r="AA38" s="417">
        <f t="shared" si="4"/>
        <v>1540.1</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25.7</v>
      </c>
      <c r="M39" s="418">
        <f>+ｷ.紙くず!$Z$28</f>
        <v>40.5</v>
      </c>
      <c r="N39" s="418">
        <f>+ｸ.木くず!$Z$28</f>
        <v>47.1</v>
      </c>
      <c r="O39" s="418">
        <f>+ｹ.繊維くず!$Z$28</f>
        <v>0</v>
      </c>
      <c r="P39" s="418">
        <f>+ｺ.動植物性残さ!$Z$28</f>
        <v>0</v>
      </c>
      <c r="Q39" s="418">
        <f>+ｻ.動物系固形不要物!$Z$28</f>
        <v>0</v>
      </c>
      <c r="R39" s="418">
        <f>+ｼ.ｺﾞﾑくず!$Z$28</f>
        <v>0</v>
      </c>
      <c r="S39" s="418">
        <f>+ｽ.金属くず!$Z$28</f>
        <v>13.8</v>
      </c>
      <c r="T39" s="418">
        <f>+ｾ.ｶﾞﾗｽ･ｺﾝｸﾘ･陶磁器くず!$Z$28</f>
        <v>13.5</v>
      </c>
      <c r="U39" s="418">
        <f>+ｿ.鉱さい!$Z$28</f>
        <v>0</v>
      </c>
      <c r="V39" s="418">
        <f>+ﾀ.がれき類!$Z$28</f>
        <v>401.1</v>
      </c>
      <c r="W39" s="418">
        <f>+ﾁ.動物のふん尿!$Z$28</f>
        <v>0</v>
      </c>
      <c r="X39" s="418">
        <f>+ﾂ.動物の死体!$Z$28</f>
        <v>0</v>
      </c>
      <c r="Y39" s="418">
        <f>+ﾃ.ばいじん!$Z$28</f>
        <v>0</v>
      </c>
      <c r="Z39" s="419">
        <f>+ﾄ.混合廃棄物その他!$Z$28</f>
        <v>126.5</v>
      </c>
      <c r="AA39" s="420">
        <f t="shared" si="4"/>
        <v>668.2</v>
      </c>
    </row>
    <row r="40" spans="2:27" ht="24" customHeight="1" x14ac:dyDescent="0.15">
      <c r="B40" s="170"/>
      <c r="C40" s="776"/>
      <c r="D40" s="228"/>
      <c r="E40" s="223"/>
      <c r="F40" s="221" t="s">
        <v>318</v>
      </c>
      <c r="G40" s="418">
        <f>+ｱ.燃え殻!$Z$29</f>
        <v>0</v>
      </c>
      <c r="H40" s="418">
        <f>+ｲ.汚泥!$Z$29</f>
        <v>462.3</v>
      </c>
      <c r="I40" s="418">
        <f>+ｳ.廃油!$Z$29</f>
        <v>0</v>
      </c>
      <c r="J40" s="418">
        <f>+ｴ.廃酸!$Z$29</f>
        <v>0</v>
      </c>
      <c r="K40" s="418">
        <f>+ｵ.廃ｱﾙｶﾘ!$Z$29</f>
        <v>0</v>
      </c>
      <c r="L40" s="418">
        <f>+ｶ.廃ﾌﾟﾗ類!$Z$29</f>
        <v>0</v>
      </c>
      <c r="M40" s="418">
        <f>+ｷ.紙くず!$Z$29</f>
        <v>0</v>
      </c>
      <c r="N40" s="418">
        <f>+ｸ.木くず!$Z$29</f>
        <v>67.8</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341.8</v>
      </c>
      <c r="W40" s="418">
        <f>+ﾁ.動物のふん尿!$Z$29</f>
        <v>0</v>
      </c>
      <c r="X40" s="418">
        <f>+ﾂ.動物の死体!$Z$29</f>
        <v>0</v>
      </c>
      <c r="Y40" s="418">
        <f>+ﾃ.ばいじん!$Z$29</f>
        <v>0</v>
      </c>
      <c r="Z40" s="419">
        <f>+ﾄ.混合廃棄物その他!$Z$29</f>
        <v>0</v>
      </c>
      <c r="AA40" s="420">
        <f t="shared" si="4"/>
        <v>871.90000000000009</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1.4</v>
      </c>
      <c r="AA42" s="423">
        <f>SUM(G42:Z42)</f>
        <v>1.4</v>
      </c>
    </row>
    <row r="43" spans="2:27" ht="24" customHeight="1" x14ac:dyDescent="0.15">
      <c r="B43" s="170"/>
      <c r="C43" s="128" t="s">
        <v>235</v>
      </c>
      <c r="D43" s="795" t="s">
        <v>349</v>
      </c>
      <c r="E43" s="795"/>
      <c r="F43" s="796"/>
      <c r="G43" s="427">
        <f>+ｱ.燃え殻!$AK$27</f>
        <v>0</v>
      </c>
      <c r="H43" s="427">
        <f>+ｲ.汚泥!$AK$27</f>
        <v>462.3</v>
      </c>
      <c r="I43" s="427">
        <f>+ｳ.廃油!$AK$27</f>
        <v>0</v>
      </c>
      <c r="J43" s="427">
        <f>+ｴ.廃酸!$AK$27</f>
        <v>0</v>
      </c>
      <c r="K43" s="427">
        <f>+ｵ.廃ｱﾙｶﾘ!$AK$27</f>
        <v>0</v>
      </c>
      <c r="L43" s="427">
        <f>+ｶ.廃ﾌﾟﾗ類!$AK$27</f>
        <v>25.7</v>
      </c>
      <c r="M43" s="427">
        <f>+ｷ.紙くず!$AK$27</f>
        <v>40.5</v>
      </c>
      <c r="N43" s="427">
        <f>+ｸ.木くず!$AK$27</f>
        <v>114.9</v>
      </c>
      <c r="O43" s="427">
        <f>+ｹ.繊維くず!$AK$27</f>
        <v>0</v>
      </c>
      <c r="P43" s="427">
        <f>+ｺ.動植物性残さ!$AK$27</f>
        <v>0</v>
      </c>
      <c r="Q43" s="427">
        <f>+ｻ.動物系固形不要物!$AK$27</f>
        <v>0</v>
      </c>
      <c r="R43" s="427">
        <f>+ｼ.ｺﾞﾑくず!$AK$27</f>
        <v>0</v>
      </c>
      <c r="S43" s="427">
        <f>+ｽ.金属くず!$AK$27</f>
        <v>13.8</v>
      </c>
      <c r="T43" s="427">
        <f>+ｾ.ｶﾞﾗｽ･ｺﾝｸﾘ･陶磁器くず!$AK$27</f>
        <v>13.5</v>
      </c>
      <c r="U43" s="427">
        <f>+ｿ.鉱さい!$AK$27</f>
        <v>0</v>
      </c>
      <c r="V43" s="427">
        <f>+ﾀ.がれき類!$AK$27</f>
        <v>742.90000000000009</v>
      </c>
      <c r="W43" s="427">
        <f>+ﾁ.動物のふん尿!$AK$27</f>
        <v>0</v>
      </c>
      <c r="X43" s="427">
        <f>+ﾂ.動物の死体!$AK$27</f>
        <v>0</v>
      </c>
      <c r="Y43" s="427">
        <f>+ﾃ.ばいじん!$AK$27</f>
        <v>0</v>
      </c>
      <c r="Z43" s="428">
        <f>+ﾄ.混合廃棄物その他!$AK$27</f>
        <v>127.9</v>
      </c>
      <c r="AA43" s="429">
        <f t="shared" si="4"/>
        <v>1541.5</v>
      </c>
    </row>
    <row r="44" spans="2:27" ht="24" customHeight="1" x14ac:dyDescent="0.15">
      <c r="B44" s="170"/>
      <c r="C44" s="177"/>
      <c r="D44" s="175" t="s">
        <v>188</v>
      </c>
      <c r="E44" s="778" t="s">
        <v>236</v>
      </c>
      <c r="F44" s="779"/>
      <c r="G44" s="430">
        <f>+ｱ.燃え殻!$AK$30</f>
        <v>0</v>
      </c>
      <c r="H44" s="430">
        <f>+ｲ.汚泥!$AK$30</f>
        <v>208.9</v>
      </c>
      <c r="I44" s="430">
        <f>+ｳ.廃油!$AK$30</f>
        <v>0</v>
      </c>
      <c r="J44" s="430">
        <f>+ｴ.廃酸!$AK$30</f>
        <v>0</v>
      </c>
      <c r="K44" s="430">
        <f>+ｵ.廃ｱﾙｶﾘ!$AK$30</f>
        <v>0</v>
      </c>
      <c r="L44" s="430">
        <f>+ｶ.廃ﾌﾟﾗ類!$AK$30</f>
        <v>25.7</v>
      </c>
      <c r="M44" s="430">
        <f>+ｷ.紙くず!$AK$30</f>
        <v>40.5</v>
      </c>
      <c r="N44" s="430">
        <f>+ｸ.木くず!$AK$30</f>
        <v>53.6</v>
      </c>
      <c r="O44" s="430">
        <f>+ｹ.繊維くず!$AK$30</f>
        <v>0</v>
      </c>
      <c r="P44" s="430">
        <f>+ｺ.動植物性残さ!$AK$30</f>
        <v>0</v>
      </c>
      <c r="Q44" s="430">
        <f>+ｻ.動物系固形不要物!$AK$30</f>
        <v>0</v>
      </c>
      <c r="R44" s="430">
        <f>+ｼ.ｺﾞﾑくず!$AK$30</f>
        <v>0</v>
      </c>
      <c r="S44" s="430">
        <f>+ｽ.金属くず!$AK$30</f>
        <v>13.8</v>
      </c>
      <c r="T44" s="430">
        <f>+ｾ.ｶﾞﾗｽ･ｺﾝｸﾘ･陶磁器くず!$AK$30</f>
        <v>13.5</v>
      </c>
      <c r="U44" s="430">
        <f>+ｿ.鉱さい!$AK$30</f>
        <v>0</v>
      </c>
      <c r="V44" s="430">
        <f>+ﾀ.がれき類!$AK$30</f>
        <v>377</v>
      </c>
      <c r="W44" s="430">
        <f>+ﾁ.動物のふん尿!$AK$30</f>
        <v>0</v>
      </c>
      <c r="X44" s="430">
        <f>+ﾂ.動物の死体!$AK$30</f>
        <v>0</v>
      </c>
      <c r="Y44" s="430">
        <f>+ﾃ.ばいじん!$AK$30</f>
        <v>0</v>
      </c>
      <c r="Z44" s="431">
        <f>+ﾄ.混合廃棄物その他!$AK$30</f>
        <v>104.6</v>
      </c>
      <c r="AA44" s="432">
        <f t="shared" si="4"/>
        <v>837.6</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25.7</v>
      </c>
      <c r="M45" s="433">
        <f>+ｷ.紙くず!$AR$24</f>
        <v>40.5</v>
      </c>
      <c r="N45" s="433">
        <f>+ｸ.木くず!$AR$24</f>
        <v>47.1</v>
      </c>
      <c r="O45" s="433">
        <f>+ｹ.繊維くず!$AR$24</f>
        <v>0</v>
      </c>
      <c r="P45" s="433">
        <f>+ｺ.動植物性残さ!$AR$24</f>
        <v>0</v>
      </c>
      <c r="Q45" s="433">
        <f>+ｻ.動物系固形不要物!$AR$24</f>
        <v>0</v>
      </c>
      <c r="R45" s="433">
        <f>+ｼ.ｺﾞﾑくず!$AR$24</f>
        <v>0</v>
      </c>
      <c r="S45" s="433">
        <f>+ｽ.金属くず!$AR$24</f>
        <v>13.8</v>
      </c>
      <c r="T45" s="433">
        <f>+ｾ.ｶﾞﾗｽ･ｺﾝｸﾘ･陶磁器くず!$AR$24</f>
        <v>13.5</v>
      </c>
      <c r="U45" s="433">
        <f>+ｿ.鉱さい!$AR$24</f>
        <v>0</v>
      </c>
      <c r="V45" s="433">
        <f>+ﾀ.がれき類!$AR$24</f>
        <v>401.1</v>
      </c>
      <c r="W45" s="433">
        <f>+ﾁ.動物のふん尿!$AR$24</f>
        <v>0</v>
      </c>
      <c r="X45" s="433">
        <f>+ﾂ.動物の死体!$AR$24</f>
        <v>0</v>
      </c>
      <c r="Y45" s="433">
        <f>+ﾃ.ばいじん!$AR$24</f>
        <v>0</v>
      </c>
      <c r="Z45" s="434">
        <f>+ﾄ.混合廃棄物その他!$AR$24</f>
        <v>126.5</v>
      </c>
      <c r="AA45" s="435">
        <f t="shared" si="4"/>
        <v>668.2</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976</v>
      </c>
      <c r="I55" s="480">
        <f t="shared" si="10"/>
        <v>0</v>
      </c>
      <c r="J55" s="480">
        <f t="shared" si="10"/>
        <v>0</v>
      </c>
      <c r="K55" s="480">
        <f t="shared" si="10"/>
        <v>0</v>
      </c>
      <c r="L55" s="480">
        <f t="shared" si="10"/>
        <v>54.2</v>
      </c>
      <c r="M55" s="480">
        <f t="shared" si="10"/>
        <v>85.5</v>
      </c>
      <c r="N55" s="480">
        <f t="shared" si="10"/>
        <v>242.60000000000002</v>
      </c>
      <c r="O55" s="480">
        <f t="shared" si="10"/>
        <v>0</v>
      </c>
      <c r="P55" s="480">
        <f t="shared" si="10"/>
        <v>0</v>
      </c>
      <c r="Q55" s="480">
        <f t="shared" si="10"/>
        <v>0</v>
      </c>
      <c r="R55" s="480">
        <f t="shared" si="10"/>
        <v>0</v>
      </c>
      <c r="S55" s="480">
        <f t="shared" si="10"/>
        <v>29.1</v>
      </c>
      <c r="T55" s="480">
        <f t="shared" si="10"/>
        <v>28.5</v>
      </c>
      <c r="U55" s="480">
        <f t="shared" si="10"/>
        <v>0</v>
      </c>
      <c r="V55" s="480">
        <f t="shared" si="10"/>
        <v>1568.3000000000002</v>
      </c>
      <c r="W55" s="480">
        <f t="shared" si="10"/>
        <v>0</v>
      </c>
      <c r="X55" s="480">
        <f t="shared" si="10"/>
        <v>0</v>
      </c>
      <c r="Y55" s="480">
        <f t="shared" si="10"/>
        <v>0</v>
      </c>
      <c r="Z55" s="480">
        <f t="shared" si="10"/>
        <v>270</v>
      </c>
      <c r="AA55" s="481">
        <f>+AA9+AA19+AA20</f>
        <v>3254.2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令和6年6月12日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横浜市西区戸部本町36-3</v>
      </c>
      <c r="M16" s="851"/>
      <c r="N16" s="851"/>
      <c r="O16" s="851"/>
      <c r="P16" s="851"/>
      <c r="Q16" s="851"/>
      <c r="R16" s="851"/>
      <c r="S16" s="851"/>
      <c r="T16" s="851"/>
      <c r="U16" s="282"/>
    </row>
    <row r="17" spans="1:21" ht="26.25" customHeight="1" x14ac:dyDescent="0.15">
      <c r="C17" s="86"/>
      <c r="I17" s="25"/>
      <c r="J17" s="25" t="s">
        <v>7</v>
      </c>
      <c r="K17" s="25"/>
      <c r="L17" s="851" t="str">
        <f>+表紙!L41</f>
        <v>株式会社紅梅組　
代表取締役　佐々木 利文</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045-322-6106</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株式会社紅梅組</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2295</v>
      </c>
      <c r="Q25" s="823"/>
      <c r="R25" s="823"/>
      <c r="S25" s="823"/>
      <c r="T25" s="823"/>
      <c r="U25" s="824"/>
    </row>
    <row r="26" spans="1:21" ht="26.25" customHeight="1" x14ac:dyDescent="0.15">
      <c r="C26" s="570" t="s">
        <v>11</v>
      </c>
      <c r="D26" s="571"/>
      <c r="E26" s="572"/>
      <c r="F26" s="838" t="str">
        <f>+表紙!F50</f>
        <v>横浜市西区戸部本町36-3</v>
      </c>
      <c r="G26" s="839"/>
      <c r="H26" s="839"/>
      <c r="I26" s="839"/>
      <c r="J26" s="839"/>
      <c r="K26" s="839"/>
      <c r="L26" s="839"/>
      <c r="M26" s="839"/>
      <c r="N26" s="341" t="s">
        <v>172</v>
      </c>
      <c r="O26"/>
      <c r="P26"/>
      <c r="Q26" s="833" t="str">
        <f>IF(+表紙!Q50="","",+表紙!Q50)</f>
        <v>045-322-6106</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3：建設業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3620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59名</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1712.6999999999998</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新築工事作業所においては排出量を抑えるように努めている。特に建設廃棄物総量に占める混合廃棄物の割合に関しては、2012年排出量の54％を維持するという日常管理を行っている。敷地に余裕がある作業所では、しっかり分別収集できるが、狭小な作業所では分別収集のスペースが確保できないため、この日常管理目標を超えてしまう場合が多い。その場合は、検証を行い削減に努めている。</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1541.5</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受注工事の種類（新築、改修、解体等）によって排出量がかなり変動してしまうが、ＩＳＯ14000に対応する日常管理による減量化に努めること。</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廃プラ、紙くず、木くず、繊維くず、ガラス陶磁器くず、がれき・コン塊・アスコン、石綿含有産業廃棄物、汚泥、混合廃棄物</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廃プラ、紙くず、木くず、繊維くず、ガラス陶磁器くず、がれき・コン塊・アスコン、石綿含有産業廃棄物、汚泥、混合廃棄物</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1712.6999999999998</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930.5</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742.4</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1541.5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837.6</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668.2</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2024-06-14T08:38:05Z</dcterms:created>
  <dcterms:modified xsi:type="dcterms:W3CDTF">2024-09-05T05:37:45Z</dcterms:modified>
</cp:coreProperties>
</file>