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AA44" i="94"/>
  <c r="K226" i="95" s="1"/>
  <c r="K202" i="98" s="1"/>
  <c r="H31" i="94"/>
  <c r="H26" i="94" s="1"/>
  <c r="AA28" i="94"/>
  <c r="AA29" i="94"/>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11" i="94"/>
  <c r="O13" i="94"/>
  <c r="O15" i="94"/>
  <c r="O17" i="94"/>
  <c r="O10" i="94"/>
  <c r="O12" i="94"/>
  <c r="O18"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<sst xmlns="http://schemas.openxmlformats.org/spreadsheetml/2006/main" count="3181" uniqueCount="463">
  <si>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</si>
  <si>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</si>
  <si>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</si>
  <si>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</si>
  <si>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</si>
  <si>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</si>
  <si>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</si>
  <si>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</si>
  <si>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</si>
  <si>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</si>
  <si>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</si>
  <si>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</si>
  <si>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</si>
  <si>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</si>
  <si>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</si>
  <si>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</si>
  <si>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</si>
  <si>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</si>
  <si>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</si>
  <si>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</si>
  <si>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</si>
  <si>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</si>
  <si>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</si>
  <si>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</si>
  <si>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</si>
  <si>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</si>
  <si>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</si>
  <si>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</si>
  <si>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</si>
  <si>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</si>
  <si>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</si>
  <si>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</si>
  <si>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</si>
  <si>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</si>
  <si>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</si>
  <si>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</si>
  <si>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</si>
  <si>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</si>
  <si>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</si>
  <si>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</si>
  <si>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</si>
  <si>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</si>
  <si>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</si>
  <si>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</si>
  <si>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</si>
  <si>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</si>
  <si>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</si>
  <si>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</si>
  <si>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</si>
  <si>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</si>
  <si>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</si>
  <si>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</si>
  <si>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</si>
  <si>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</si>
  <si>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</si>
  <si>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</si>
  <si>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</si>
  <si>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</si>
  <si>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</si>
  <si>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</si>
  <si>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</si>
  <si>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</si>
  <si>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</si>
  <si>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</si>
  <si>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</si>
  <si>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</si>
  <si>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</si>
  <si>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</si>
  <si>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</si>
  <si>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</si>
  <si>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</si>
  <si>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</si>
  <si>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</si>
  <si>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</si>
  <si>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</si>
  <si>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</si>
  <si>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</si>
  <si>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</si>
  <si>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</si>
  <si>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</si>
  <si>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</si>
  <si>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</si>
  <si>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</si>
  <si>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</si>
  <si>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</si>
  <si>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</si>
  <si>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</si>
  <si>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</si>
  <si>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</si>
  <si>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</si>
  <si>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</si>
  <si>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</si>
  <si>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</si>
  <si>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</si>
  <si>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</si>
  <si>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</si>
  <si>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</si>
  <si>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</si>
  <si>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</si>
  <si>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</si>
  <si>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</si>
  <si>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</si>
  <si>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</si>
  <si>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</si>
  <si>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</si>
  <si>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</si>
  <si>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</si>
  <si>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</si>
  <si>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</si>
  <si>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</si>
  <si>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</si>
  <si>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</si>
  <si>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</si>
  <si>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</si>
  <si>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</si>
  <si>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</si>
  <si>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</si>
  <si>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</si>
  <si>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</si>
  <si>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</si>
  <si>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</si>
  <si>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</si>
  <si>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</si>
  <si>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</si>
  <si>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</si>
  <si>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</si>
  <si>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</si>
  <si>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</si>
  <si>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</si>
  <si>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</si>
  <si>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</si>
  <si>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</si>
  <si>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</si>
  <si>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</si>
  <si>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</si>
  <si>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</si>
  <si>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</si>
  <si>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</si>
  <si>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</si>
  <si>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</si>
  <si>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</si>
  <si>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</si>
  <si>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</si>
  <si>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</si>
  <si>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</si>
  <si>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</si>
  <si>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</si>
  <si>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</si>
  <si>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</si>
  <si>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</si>
  <si>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</si>
  <si>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</si>
  <si>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</si>
  <si>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</si>
  <si>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</si>
  <si>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</si>
  <si>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</si>
  <si>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</si>
  <si>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</si>
  <si>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</si>
  <si>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</si>
  <si>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</si>
  <si>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</si>
  <si>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</si>
  <si>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</si>
  <si>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</si>
  <si>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</si>
  <si>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</si>
  <si>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</si>
  <si>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</si>
  <si>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</si>
  <si>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</si>
  <si>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</si>
  <si>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</si>
  <si>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</si>
  <si>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</si>
  <si>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</si>
  <si>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</si>
  <si>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</si>
  <si>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</si>
  <si>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</si>
  <si>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</si>
  <si>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</si>
  <si>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</si>
  <si>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</si>
  <si>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</si>
  <si>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</si>
  <si>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</si>
  <si>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</si>
  <si>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</si>
  <si>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</si>
  <si>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</si>
  <si>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</si>
  <si>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</si>
  <si>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</si>
  <si>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</si>
  <si>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</si>
  <si>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</si>
  <si>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</si>
  <si>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</si>
  <si>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</si>
  <si>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</si>
  <si>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</si>
  <si>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</si>
  <si>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</si>
  <si>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</si>
  <si>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</si>
  <si>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</si>
  <si>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</si>
  <si>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</si>
  <si>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</si>
  <si>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</si>
  <si>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</si>
  <si>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</si>
  <si>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</si>
  <si>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</si>
  <si>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</si>
  <si>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</si>
  <si>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</si>
  <si>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</si>
  <si>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</si>
  <si>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</si>
  <si>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</si>
  <si>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</si>
  <si>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</si>
  <si>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</si>
  <si>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</si>
  <si>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</si>
  <si>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</si>
  <si>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</si>
  <si>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</si>
  <si>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</si>
  <si>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</si>
  <si>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</si>
  <si>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</si>
  <si>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</si>
  <si>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</si>
  <si>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</si>
  <si>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</si>
  <si>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</si>
  <si>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</si>
  <si>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</si>
  <si>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</si>
  <si>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</si>
  <si>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</si>
  <si>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</si>
  <si>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</si>
  <si>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</si>
  <si>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</si>
  <si>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</si>
  <si>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</si>
  <si>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</si>
  <si>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</si>
  <si>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</si>
  <si>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</si>
  <si>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</si>
  <si>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</si>
  <si>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</si>
  <si>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</si>
  <si>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</si>
  <si>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</si>
  <si>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</si>
  <si>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</si>
  <si>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</si>
  <si>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</si>
  <si>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</si>
  <si>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</si>
  <si>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</si>
  <si>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</si>
  <si>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</si>
  <si>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</si>
  <si>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</si>
  <si>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</si>
  <si>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</si>
  <si>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</si>
  <si>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</si>
  <si>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</si>
  <si>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</si>
  <si>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</si>
  <si>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</si>
  <si>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</si>
  <si>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</si>
  <si>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</si>
  <si>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</si>
  <si>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</si>
  <si>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</si>
  <si>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</si>
  <si>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</si>
  <si>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</si>
  <si>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</si>
  <si>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</si>
  <si>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</si>
  <si>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</si>
  <si>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</si>
  <si>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</si>
  <si>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</si>
  <si>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</si>
  <si>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</si>
  <si>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</si>
  <si>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</si>
  <si>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</si>
  <si>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</si>
  <si>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</si>
  <si>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</si>
  <si>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</si>
  <si>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</si>
  <si>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</si>
  <si>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</si>
  <si>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</si>
  <si>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</si>
  <si>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</si>
  <si>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</si>
  <si>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</si>
  <si>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</si>
  <si>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</si>
  <si>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</si>
  <si>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</si>
  <si>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</si>
  <si>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</si>
  <si>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</si>
  <si>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</si>
  <si>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</si>
  <si>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</si>
  <si>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</si>
  <si>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</si>
  <si>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</si>
  <si>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</si>
  <si>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</si>
  <si>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</si>
  <si>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</si>
  <si>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</si>
  <si>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</si>
  <si>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</si>
  <si>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</si>
  <si>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</si>
  <si>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</si>
  <si>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</si>
  <si>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</si>
  <si>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</si>
  <si>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</si>
  <si>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</si>
  <si>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</si>
  <si>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</si>
  <si>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</si>
  <si>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</si>
  <si>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</si>
  <si>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</si>
  <si>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</si>
  <si>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</si>
  <si>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</si>
  <si>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</si>
  <si>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</si>
  <si>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</si>
  <si>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</si>
  <si>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</si>
  <si>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</si>
  <si>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</si>
  <si>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</si>
  <si>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</si>
  <si>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</si>
  <si>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</si>
  <si>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</si>
  <si>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</si>
  <si>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</si>
  <si>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</si>
  <si>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</si>
  <si>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</si>
  <si>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</si>
  <si>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</si>
  <si>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</si>
  <si>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</si>
  <si>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</si>
  <si>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</si>
  <si>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</si>
  <si>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</si>
  <si>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</si>
  <si>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</si>
  <si>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</si>
  <si>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</si>
  <si>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</si>
  <si>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</si>
  <si>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</si>
  <si>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</si>
  <si>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</si>
  <si>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</si>
  <si>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</si>
  <si>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</si>
  <si>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</si>
  <si>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</si>
  <si>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</si>
  <si>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</si>
  <si>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</si>
  <si>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</si>
  <si>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</si>
  <si>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</si>
  <si>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</si>
  <si>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</si>
  <si>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</si>
  <si>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</si>
  <si>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</si>
  <si>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</si>
  <si>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</si>
  <si>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</si>
  <si>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</si>
  <si>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</si>
  <si>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</si>
  <si>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</si>
  <si>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</si>
  <si>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</si>
  <si>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</si>
  <si>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</si>
  <si>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</si>
  <si>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</si>
  <si>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</si>
  <si>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</si>
  <si>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</si>
  <si>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</si>
  <si>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</si>
  <si>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</si>
  <si>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</si>
  <si>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</si>
  <si>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</si>
  <si>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</si>
  <si>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</si>
  <si>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</si>
  <si>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</si>
  <si>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</si>
  <si>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</si>
  <si>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</si>
  <si>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</si>
  <si>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</si>
  <si>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</si>
  <si>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</si>
  <si>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</si>
  <si>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</si>
  <si>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</si>
  <si>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</si>
  <si>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</si>
  <si>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</si>
  <si>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</si>
  <si>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</si>
  <si>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</si>
  <si>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</si>
  <si>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</si>
  <si>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</si>
  <si>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</si>
  <si>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</si>
  <si>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令和6年6月19日</t>
    <phoneticPr fontId="3"/>
  </si>
  <si>
    <t>横浜市長</t>
  </si>
  <si>
    <t>東京都港区港南１－８－１５　Ｗビル３Ｆ</t>
    <phoneticPr fontId="3"/>
  </si>
  <si>
    <t>飛島建設株式会社　首都圏エリア
常務執行役員営業本部長　深田純一</t>
    <phoneticPr fontId="3"/>
  </si>
  <si>
    <t>03-6455-8378</t>
    <phoneticPr fontId="3"/>
  </si>
  <si>
    <t>飛島建設株式会社　首都圏エリア</t>
    <phoneticPr fontId="3"/>
  </si>
  <si>
    <t>総合工事業</t>
    <phoneticPr fontId="3"/>
  </si>
  <si>
    <t>①会社の環境行動計画を受けて、各作業所で2023年度の環境行動計画を策定し、活動した。
②会社の消化高当たり混合廃棄物排出量の2023年度目標を土木0.95ｔ/億円、建築の新築3.6ｔ/億円、リニューアル7.1ｔ/億円以下を土木、建築の新築が未達成、建築のリニューアルが達成となった。</t>
    <phoneticPr fontId="3"/>
  </si>
  <si>
    <t>①会社の2024年度環境行動計画を策定し、環境目的･目標を設定し、活動している。
②消化高当たり混合廃棄物排出量、土木：2.0ｔ/億円以下、　　　　建築：会社の建築の排出量1653.3以下、(KPI目標を考慮し2020年度比4％減）を目標として取り組んでいる。</t>
    <phoneticPr fontId="3"/>
  </si>
  <si>
    <t>・分別品目は、廃プラ類･紙くず･木くず･金属くず･がれき類･
　廃石膏ボード･混合である。
・作業所の規模･立地条件･工事の進捗に伴い分別品目数を適宜調整
　して選定している。
・2023年度の首都圏支店の分別率は、95.2％であった。</t>
    <phoneticPr fontId="3"/>
  </si>
  <si>
    <t>・分別は、廃プラ類・紙くず・木くず・金属くず・がれき類・
　廃石膏ボード・混合で前年度と同じ品目を分別していく。
・作業所の規模・立地条件・工事の進捗に伴い分別品目数を適宜調整
　して選定していく。
・前年度より分別率が向上するよう環境教育を実施していく。</t>
    <phoneticPr fontId="3"/>
  </si>
  <si>
    <t>－</t>
    <phoneticPr fontId="3"/>
  </si>
  <si>
    <t>・支店推薦業者以外は、新規業者の調査→審査→承認により選定し、
　その上で委託契約を締結することによって適正な処理が行われる
　ように努めている。
・電子化が進んでいる。電子マニフェストは　100％
　電子委託契約　混合廃棄物処理業者は　100％</t>
    <phoneticPr fontId="3"/>
  </si>
  <si>
    <t>・前年度に引き続き、支店推薦業者以外は、新規業者の　調査→審査→承認　により選定し、
　その上で委託契約を締結することによって、適正な処理がおこなわれるように努めていく。
・委託契約の電子化を前年度以上に推進していく。</t>
    <phoneticPr fontId="3"/>
  </si>
  <si>
    <t>完成工事高　31,822百万円</t>
    <phoneticPr fontId="3"/>
  </si>
  <si>
    <t>207人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</si>
</sst>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2725" y="2200275"/>
          <a:ext cx="398463" cy="6254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6375" y="2187575"/>
          <a:ext cx="402431"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6375" y="2200275"/>
          <a:ext cx="402431" cy="6254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6375" y="2181225"/>
          <a:ext cx="402431" cy="6254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6375" y="2219325"/>
          <a:ext cx="402431"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6375" y="2187575"/>
          <a:ext cx="402431"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6375" y="2187575"/>
          <a:ext cx="402431"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6375" y="2181225"/>
          <a:ext cx="402431"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6375" y="2181225"/>
          <a:ext cx="402431" cy="6254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27" zoomScale="115" zoomScaleNormal="115" zoomScaleSheetLayoutView="115" workbookViewId="0">
      <selection activeCell="W50" sqref="W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450</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2303</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461</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462</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7726.5</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7726.5</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458</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458</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458</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458</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458</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7726.5</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570.5</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7726.5</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7726.5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570.5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7726.5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460</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飛島建設株式会社　首都圏エリア</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6802.2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6802.2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6802.2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6802.2</v>
      </c>
      <c r="P27" s="718"/>
      <c r="Q27" s="718"/>
      <c r="R27" s="718"/>
      <c r="S27" s="49" t="s">
        <v>38</v>
      </c>
      <c r="T27" s="70"/>
      <c r="U27" s="70"/>
      <c r="X27" s="68" t="s">
        <v>39</v>
      </c>
      <c r="Y27" s="71"/>
      <c r="AG27" s="58"/>
      <c r="AH27" s="58"/>
      <c r="AI27" s="58"/>
      <c r="AJ27" s="58"/>
      <c r="AK27" s="668">
        <f>+AG18+O27</f>
        <v>6802.2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6802.2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6802.2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158.4</v>
      </c>
      <c r="G30" s="674"/>
      <c r="H30" s="214" t="s">
        <v>198</v>
      </c>
      <c r="L30" s="682"/>
      <c r="O30" s="61"/>
      <c r="Q30" s="684">
        <f>+ROUND(Z28,1)+ROUND(Z29,1)+ROUND(Z30,1)</f>
        <v>6802.2</v>
      </c>
      <c r="R30" s="718"/>
      <c r="S30" s="718"/>
      <c r="T30" s="718"/>
      <c r="U30" s="49" t="s">
        <v>16</v>
      </c>
      <c r="X30" s="726" t="s">
        <v>186</v>
      </c>
      <c r="Y30" s="727"/>
      <c r="Z30" s="670"/>
      <c r="AA30" s="671"/>
      <c r="AB30" s="671"/>
      <c r="AC30" s="671"/>
      <c r="AD30" s="671"/>
      <c r="AE30" s="49" t="s">
        <v>13</v>
      </c>
      <c r="AK30" s="655">
        <v>158.4</v>
      </c>
      <c r="AL30" s="656"/>
      <c r="AM30" s="656"/>
      <c r="AN30" s="656"/>
      <c r="AO30" s="57" t="s">
        <v>13</v>
      </c>
      <c r="AR30" s="667"/>
      <c r="AS30" s="664"/>
      <c r="AT30" s="664"/>
      <c r="AU30" s="665"/>
    </row>
    <row r="31" spans="2:48" ht="27" customHeight="1" thickTop="1" thickBot="1" x14ac:dyDescent="0.2">
      <c r="B31" s="690" t="s">
        <v>375</v>
      </c>
      <c r="C31" s="679"/>
      <c r="D31" s="679"/>
      <c r="E31" s="680"/>
      <c r="F31" s="673">
        <v>6802.2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38.1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38.1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38.1</v>
      </c>
      <c r="P27" s="718"/>
      <c r="Q27" s="718"/>
      <c r="R27" s="718"/>
      <c r="S27" s="49" t="s">
        <v>38</v>
      </c>
      <c r="T27" s="70"/>
      <c r="U27" s="70"/>
      <c r="X27" s="68" t="s">
        <v>39</v>
      </c>
      <c r="Y27" s="71"/>
      <c r="AG27" s="58"/>
      <c r="AH27" s="58"/>
      <c r="AI27" s="58"/>
      <c r="AJ27" s="58"/>
      <c r="AK27" s="668">
        <f>+AG18+O27</f>
        <v>38.1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38.1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37.700000000000003</v>
      </c>
      <c r="G30" s="674"/>
      <c r="H30" s="214" t="s">
        <v>198</v>
      </c>
      <c r="L30" s="682"/>
      <c r="O30" s="61"/>
      <c r="Q30" s="684">
        <f>+ROUND(Z28,1)+ROUND(Z29,1)+ROUND(Z30,1)</f>
        <v>38.1</v>
      </c>
      <c r="R30" s="718"/>
      <c r="S30" s="718"/>
      <c r="T30" s="718"/>
      <c r="U30" s="49" t="s">
        <v>16</v>
      </c>
      <c r="X30" s="726" t="s">
        <v>186</v>
      </c>
      <c r="Y30" s="727"/>
      <c r="Z30" s="670"/>
      <c r="AA30" s="671"/>
      <c r="AB30" s="671"/>
      <c r="AC30" s="671"/>
      <c r="AD30" s="671"/>
      <c r="AE30" s="49" t="s">
        <v>13</v>
      </c>
      <c r="AK30" s="655">
        <v>37.700000000000003</v>
      </c>
      <c r="AL30" s="656"/>
      <c r="AM30" s="656"/>
      <c r="AN30" s="656"/>
      <c r="AO30" s="57" t="s">
        <v>13</v>
      </c>
      <c r="AR30" s="667"/>
      <c r="AS30" s="664"/>
      <c r="AT30" s="664"/>
      <c r="AU30" s="665"/>
    </row>
    <row r="31" spans="2:48" ht="27" customHeight="1" thickTop="1" thickBot="1" x14ac:dyDescent="0.2">
      <c r="B31" s="690" t="s">
        <v>375</v>
      </c>
      <c r="C31" s="679"/>
      <c r="D31" s="679"/>
      <c r="E31" s="680"/>
      <c r="F31" s="673">
        <v>38.1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23.3</v>
      </c>
      <c r="P27" s="718"/>
      <c r="Q27" s="718"/>
      <c r="R27" s="718"/>
      <c r="S27" s="49" t="s">
        <v>38</v>
      </c>
      <c r="T27" s="70"/>
      <c r="U27" s="70"/>
      <c r="X27" s="68" t="s">
        <v>39</v>
      </c>
      <c r="Y27" s="71"/>
      <c r="AG27" s="58"/>
      <c r="AH27" s="58"/>
      <c r="AI27" s="58"/>
      <c r="AJ27" s="58"/>
      <c r="AK27" s="668">
        <f>+AG18+O27</f>
        <v>23.3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23.3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23.3</v>
      </c>
      <c r="G30" s="674"/>
      <c r="H30" s="214" t="s">
        <v>198</v>
      </c>
      <c r="L30" s="682"/>
      <c r="O30" s="61"/>
      <c r="Q30" s="684">
        <f>+ROUND(Z28,1)+ROUND(Z29,1)+ROUND(Z30,1)</f>
        <v>23.3</v>
      </c>
      <c r="R30" s="718"/>
      <c r="S30" s="718"/>
      <c r="T30" s="718"/>
      <c r="U30" s="49" t="s">
        <v>16</v>
      </c>
      <c r="X30" s="726" t="s">
        <v>186</v>
      </c>
      <c r="Y30" s="727"/>
      <c r="Z30" s="670"/>
      <c r="AA30" s="671"/>
      <c r="AB30" s="671"/>
      <c r="AC30" s="671"/>
      <c r="AD30" s="671"/>
      <c r="AE30" s="49" t="s">
        <v>13</v>
      </c>
      <c r="AK30" s="655">
        <v>23.3</v>
      </c>
      <c r="AL30" s="656"/>
      <c r="AM30" s="656"/>
      <c r="AN30" s="656"/>
      <c r="AO30" s="57" t="s">
        <v>13</v>
      </c>
      <c r="AR30" s="667"/>
      <c r="AS30" s="664"/>
      <c r="AT30" s="664"/>
      <c r="AU30" s="665"/>
    </row>
    <row r="31" spans="2:48" ht="27" customHeight="1" thickTop="1" thickBot="1" x14ac:dyDescent="0.2">
      <c r="B31" s="690" t="s">
        <v>375</v>
      </c>
      <c r="C31" s="679"/>
      <c r="D31" s="679"/>
      <c r="E31" s="680"/>
      <c r="F31" s="673">
        <v>23.3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124.2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124.2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124.2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124.2</v>
      </c>
      <c r="P27" s="718"/>
      <c r="Q27" s="718"/>
      <c r="R27" s="718"/>
      <c r="S27" s="49" t="s">
        <v>38</v>
      </c>
      <c r="T27" s="70"/>
      <c r="U27" s="70"/>
      <c r="X27" s="68" t="s">
        <v>39</v>
      </c>
      <c r="Y27" s="71"/>
      <c r="AG27" s="58"/>
      <c r="AH27" s="58"/>
      <c r="AI27" s="58"/>
      <c r="AJ27" s="58"/>
      <c r="AK27" s="668">
        <f>+AG18+O27</f>
        <v>124.2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124.2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124.2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115.6</v>
      </c>
      <c r="G30" s="674"/>
      <c r="H30" s="214" t="s">
        <v>198</v>
      </c>
      <c r="L30" s="682"/>
      <c r="O30" s="61"/>
      <c r="Q30" s="684">
        <f>+ROUND(Z28,1)+ROUND(Z29,1)+ROUND(Z30,1)</f>
        <v>124.2</v>
      </c>
      <c r="R30" s="718"/>
      <c r="S30" s="718"/>
      <c r="T30" s="718"/>
      <c r="U30" s="49" t="s">
        <v>16</v>
      </c>
      <c r="X30" s="726" t="s">
        <v>186</v>
      </c>
      <c r="Y30" s="727"/>
      <c r="Z30" s="670"/>
      <c r="AA30" s="671"/>
      <c r="AB30" s="671"/>
      <c r="AC30" s="671"/>
      <c r="AD30" s="671"/>
      <c r="AE30" s="49" t="s">
        <v>13</v>
      </c>
      <c r="AK30" s="655">
        <v>115.6</v>
      </c>
      <c r="AL30" s="656"/>
      <c r="AM30" s="656"/>
      <c r="AN30" s="656"/>
      <c r="AO30" s="57" t="s">
        <v>13</v>
      </c>
      <c r="AR30" s="667"/>
      <c r="AS30" s="664"/>
      <c r="AT30" s="664"/>
      <c r="AU30" s="665"/>
    </row>
    <row r="31" spans="2:48" ht="27" customHeight="1" thickTop="1" thickBot="1" x14ac:dyDescent="0.2">
      <c r="B31" s="690" t="s">
        <v>375</v>
      </c>
      <c r="C31" s="679"/>
      <c r="D31" s="679"/>
      <c r="E31" s="680"/>
      <c r="F31" s="673">
        <v>124.2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v>
      </c>
      <c r="P27" s="718"/>
      <c r="Q27" s="718"/>
      <c r="R27" s="718"/>
      <c r="S27" s="49" t="s">
        <v>38</v>
      </c>
      <c r="T27" s="70"/>
      <c r="U27" s="70"/>
      <c r="X27" s="68" t="s">
        <v>39</v>
      </c>
      <c r="Y27" s="71"/>
      <c r="AG27" s="58"/>
      <c r="AH27" s="58"/>
      <c r="AI27" s="58"/>
      <c r="AJ27" s="58"/>
      <c r="AK27" s="668">
        <f>+AG18+O27</f>
        <v>35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35</v>
      </c>
      <c r="G30" s="674"/>
      <c r="H30" s="214" t="s">
        <v>198</v>
      </c>
      <c r="L30" s="682"/>
      <c r="O30" s="61"/>
      <c r="Q30" s="684">
        <f>+ROUND(Z28,1)+ROUND(Z29,1)+ROUND(Z30,1)</f>
        <v>35</v>
      </c>
      <c r="R30" s="718"/>
      <c r="S30" s="718"/>
      <c r="T30" s="718"/>
      <c r="U30" s="49" t="s">
        <v>16</v>
      </c>
      <c r="X30" s="726" t="s">
        <v>186</v>
      </c>
      <c r="Y30" s="727"/>
      <c r="Z30" s="670"/>
      <c r="AA30" s="671"/>
      <c r="AB30" s="671"/>
      <c r="AC30" s="671"/>
      <c r="AD30" s="671"/>
      <c r="AE30" s="49" t="s">
        <v>13</v>
      </c>
      <c r="AK30" s="655">
        <v>35</v>
      </c>
      <c r="AL30" s="656"/>
      <c r="AM30" s="656"/>
      <c r="AN30" s="656"/>
      <c r="AO30" s="57" t="s">
        <v>13</v>
      </c>
      <c r="AR30" s="667"/>
      <c r="AS30" s="664"/>
      <c r="AT30" s="664"/>
      <c r="AU30" s="665"/>
    </row>
    <row r="31" spans="2:48" ht="27" customHeight="1" thickTop="1" thickBot="1" x14ac:dyDescent="0.2">
      <c r="B31" s="690" t="s">
        <v>375</v>
      </c>
      <c r="C31" s="679"/>
      <c r="D31" s="679"/>
      <c r="E31" s="680"/>
      <c r="F31" s="673">
        <v>35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387.3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387.3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387.3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387.3</v>
      </c>
      <c r="P27" s="718"/>
      <c r="Q27" s="718"/>
      <c r="R27" s="718"/>
      <c r="S27" s="49" t="s">
        <v>38</v>
      </c>
      <c r="T27" s="70"/>
      <c r="U27" s="70"/>
      <c r="X27" s="68" t="s">
        <v>39</v>
      </c>
      <c r="Y27" s="71"/>
      <c r="AG27" s="58"/>
      <c r="AH27" s="58"/>
      <c r="AI27" s="58"/>
      <c r="AJ27" s="58"/>
      <c r="AK27" s="668">
        <f>+AG18+O27</f>
        <v>387.3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387.3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387.3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151.5</v>
      </c>
      <c r="G30" s="674"/>
      <c r="H30" s="214" t="s">
        <v>198</v>
      </c>
      <c r="L30" s="682"/>
      <c r="O30" s="61"/>
      <c r="Q30" s="684">
        <f>+ROUND(Z28,1)+ROUND(Z29,1)+ROUND(Z30,1)</f>
        <v>387.3</v>
      </c>
      <c r="R30" s="718"/>
      <c r="S30" s="718"/>
      <c r="T30" s="718"/>
      <c r="U30" s="49" t="s">
        <v>16</v>
      </c>
      <c r="X30" s="726" t="s">
        <v>186</v>
      </c>
      <c r="Y30" s="727"/>
      <c r="Z30" s="670"/>
      <c r="AA30" s="671"/>
      <c r="AB30" s="671"/>
      <c r="AC30" s="671"/>
      <c r="AD30" s="671"/>
      <c r="AE30" s="49" t="s">
        <v>13</v>
      </c>
      <c r="AK30" s="655">
        <v>151.5</v>
      </c>
      <c r="AL30" s="656"/>
      <c r="AM30" s="656"/>
      <c r="AN30" s="656"/>
      <c r="AO30" s="57" t="s">
        <v>13</v>
      </c>
      <c r="AR30" s="667"/>
      <c r="AS30" s="664"/>
      <c r="AT30" s="664"/>
      <c r="AU30" s="665"/>
    </row>
    <row r="31" spans="2:48" ht="27" customHeight="1" thickTop="1" thickBot="1" x14ac:dyDescent="0.2">
      <c r="B31" s="690" t="s">
        <v>375</v>
      </c>
      <c r="C31" s="679"/>
      <c r="D31" s="679"/>
      <c r="E31" s="680"/>
      <c r="F31" s="673">
        <v>387.3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飛島建設株式会社　首都圏エリア</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316.39999999999998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316.39999999999998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316.39999999999998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316.39999999999998</v>
      </c>
      <c r="P27" s="718"/>
      <c r="Q27" s="718"/>
      <c r="R27" s="718"/>
      <c r="S27" s="49" t="s">
        <v>38</v>
      </c>
      <c r="T27" s="70"/>
      <c r="U27" s="70"/>
      <c r="X27" s="68" t="s">
        <v>39</v>
      </c>
      <c r="Y27" s="71"/>
      <c r="AG27" s="58"/>
      <c r="AH27" s="58"/>
      <c r="AI27" s="58"/>
      <c r="AJ27" s="58"/>
      <c r="AK27" s="668">
        <f>+AG18+O27</f>
        <v>316.39999999999998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316.39999999999998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316.39999999999998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49</v>
      </c>
      <c r="G30" s="674"/>
      <c r="H30" s="214" t="s">
        <v>198</v>
      </c>
      <c r="L30" s="682"/>
      <c r="O30" s="61"/>
      <c r="Q30" s="684">
        <f>+ROUND(Z28,1)+ROUND(Z29,1)+ROUND(Z30,1)</f>
        <v>316.39999999999998</v>
      </c>
      <c r="R30" s="718"/>
      <c r="S30" s="718"/>
      <c r="T30" s="718"/>
      <c r="U30" s="49" t="s">
        <v>16</v>
      </c>
      <c r="X30" s="726" t="s">
        <v>186</v>
      </c>
      <c r="Y30" s="727"/>
      <c r="Z30" s="670"/>
      <c r="AA30" s="671"/>
      <c r="AB30" s="671"/>
      <c r="AC30" s="671"/>
      <c r="AD30" s="671"/>
      <c r="AE30" s="49" t="s">
        <v>13</v>
      </c>
      <c r="AK30" s="655">
        <v>49</v>
      </c>
      <c r="AL30" s="656"/>
      <c r="AM30" s="656"/>
      <c r="AN30" s="656"/>
      <c r="AO30" s="57" t="s">
        <v>13</v>
      </c>
      <c r="AR30" s="667"/>
      <c r="AS30" s="664"/>
      <c r="AT30" s="664"/>
      <c r="AU30" s="665"/>
    </row>
    <row r="31" spans="2:48" ht="27" customHeight="1" thickTop="1" thickBot="1" x14ac:dyDescent="0.2">
      <c r="B31" s="690" t="s">
        <v>375</v>
      </c>
      <c r="C31" s="679"/>
      <c r="D31" s="679"/>
      <c r="E31" s="680"/>
      <c r="F31" s="673">
        <v>316.39999999999998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飛島建設株式会社　首都圏エリア</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6802.2</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38.1</v>
      </c>
      <c r="M9" s="377">
        <f>IF(OR(ｷ.紙くず!F24&gt;0,ｷ.紙くず!F24&lt;0),ｷ.紙くず!F24,IF(M$19&gt;0,"0",0))</f>
        <v>23.3</v>
      </c>
      <c r="N9" s="377">
        <f>IF(OR(ｸ.木くず!F24&gt;0,ｸ.木くず!F24&lt;0),ｸ.木くず!F24,IF(N$19&gt;0,"0",0))</f>
        <v>124.2</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35</v>
      </c>
      <c r="U9" s="377">
        <f>IF(OR(ｿ.鉱さい!F24&gt;0,ｿ.鉱さい!F24&lt;0),ｿ.鉱さい!F24,IF(U$19&gt;0,"0",0))</f>
        <v>0</v>
      </c>
      <c r="V9" s="377">
        <f>IF(OR(ﾀ.がれき類!F24&gt;0,ﾀ.がれき類!F24&lt;0),ﾀ.がれき類!F24,IF(V$19&gt;0,"0",0))</f>
        <v>387.3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316.39999999999998</v>
      </c>
      <c r="AA9" s="379">
        <f>IF(SUM(G9:Z9)&gt;0,SUM(G9:Z9),IF(AA$19&gt;0,"0",0))</f>
        <v>7726.5</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6802.2</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38.1</v>
      </c>
      <c r="M14" s="383">
        <f>IF(OR(ｷ.紙くず!F29&gt;0,ｷ.紙くず!F29&lt;0),ｷ.紙くず!F29,IF(M$19&gt;0,"0",0))</f>
        <v>23.3</v>
      </c>
      <c r="N14" s="383">
        <f>IF(OR(ｸ.木くず!F29&gt;0,ｸ.木くず!F29&lt;0),ｸ.木くず!F29,IF(N$19&gt;0,"0",0))</f>
        <v>124.2</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35</v>
      </c>
      <c r="U14" s="383">
        <f>IF(OR(ｿ.鉱さい!F29&gt;0,ｿ.鉱さい!F29&lt;0),ｿ.鉱さい!F29,IF(U$19&gt;0,"0",0))</f>
        <v>0</v>
      </c>
      <c r="V14" s="383">
        <f>IF(OR(ﾀ.がれき類!F29&gt;0,ﾀ.がれき類!F29&lt;0),ﾀ.がれき類!F29,IF(V$19&gt;0,"0",0))</f>
        <v>387.3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316.39999999999998</v>
      </c>
      <c r="AA14" s="385">
        <f t="shared" si="0"/>
        <v>7726.5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158.4</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37.700000000000003</v>
      </c>
      <c r="M15" s="383">
        <f>IF(OR(ｷ.紙くず!F30&gt;0,ｷ.紙くず!F30&lt;0),ｷ.紙くず!F30,IF(M$19&gt;0,"0",0))</f>
        <v>23.3</v>
      </c>
      <c r="N15" s="383">
        <f>IF(OR(ｸ.木くず!F30&gt;0,ｸ.木くず!F30&lt;0),ｸ.木くず!F30,IF(N$19&gt;0,"0",0))</f>
        <v>115.6</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35</v>
      </c>
      <c r="U15" s="383">
        <f>IF(OR(ｿ.鉱さい!F30&gt;0,ｿ.鉱さい!F30&lt;0),ｿ.鉱さい!F30,IF(U$19&gt;0,"0",0))</f>
        <v>0</v>
      </c>
      <c r="V15" s="383">
        <f>IF(OR(ﾀ.がれき類!F30&gt;0,ﾀ.がれき類!F30&lt;0),ﾀ.がれき類!F30,IF(V$19&gt;0,"0",0))</f>
        <v>151.5</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49</v>
      </c>
      <c r="AA15" s="385">
        <f t="shared" si="0"/>
        <v>570.5</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6802.2</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38.1</v>
      </c>
      <c r="M16" s="383">
        <f>IF(OR(ｷ.紙くず!F31&gt;0,ｷ.紙くず!F31&lt;0),ｷ.紙くず!F31,IF(M$19&gt;0,"0",0))</f>
        <v>23.3</v>
      </c>
      <c r="N16" s="383">
        <f>IF(OR(ｸ.木くず!F31&gt;0,ｸ.木くず!F31&lt;0),ｸ.木くず!F31,IF(N$19&gt;0,"0",0))</f>
        <v>124.2</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35</v>
      </c>
      <c r="U16" s="383">
        <f>IF(OR(ｿ.鉱さい!F31&gt;0,ｿ.鉱さい!F31&lt;0),ｿ.鉱さい!F31,IF(U$19&gt;0,"0",0))</f>
        <v>0</v>
      </c>
      <c r="V16" s="383">
        <f>IF(OR(ﾀ.がれき類!F31&gt;0,ﾀ.がれき類!F31&lt;0),ﾀ.がれき類!F31,IF(V$19&gt;0,"0",0))</f>
        <v>387.3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316.39999999999998</v>
      </c>
      <c r="AA16" s="385">
        <f t="shared" si="0"/>
        <v>7726.5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6802.2</v>
      </c>
      <c r="I19" s="389">
        <f t="shared" si="1"/>
        <v>0</v>
      </c>
      <c r="J19" s="389">
        <f t="shared" si="1"/>
        <v>0</v>
      </c>
      <c r="K19" s="389">
        <f t="shared" si="1"/>
        <v>0</v>
      </c>
      <c r="L19" s="389">
        <f t="shared" si="1"/>
        <v>38.1</v>
      </c>
      <c r="M19" s="389">
        <f t="shared" si="1"/>
        <v>23.3</v>
      </c>
      <c r="N19" s="389">
        <f t="shared" si="1"/>
        <v>124.2</v>
      </c>
      <c r="O19" s="389">
        <f t="shared" si="1"/>
        <v>0</v>
      </c>
      <c r="P19" s="389">
        <f t="shared" si="1"/>
        <v>0</v>
      </c>
      <c r="Q19" s="389">
        <f t="shared" si="1"/>
        <v>0</v>
      </c>
      <c r="R19" s="389">
        <f t="shared" si="1"/>
        <v>0</v>
      </c>
      <c r="S19" s="389">
        <f t="shared" si="1"/>
        <v>0</v>
      </c>
      <c r="T19" s="389">
        <f t="shared" si="1"/>
        <v>35</v>
      </c>
      <c r="U19" s="389">
        <f t="shared" si="1"/>
        <v>0</v>
      </c>
      <c r="V19" s="389">
        <f t="shared" si="1"/>
        <v>387.3</v>
      </c>
      <c r="W19" s="389">
        <f t="shared" si="1"/>
        <v>0</v>
      </c>
      <c r="X19" s="389">
        <f t="shared" si="1"/>
        <v>0</v>
      </c>
      <c r="Y19" s="389">
        <f t="shared" si="1"/>
        <v>0</v>
      </c>
      <c r="Z19" s="390">
        <f t="shared" si="1"/>
        <v>316.39999999999998</v>
      </c>
      <c r="AA19" s="391">
        <f t="shared" ref="AA19:AA25" si="2">SUM(G19:Z19)</f>
        <v>7726.5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6802.2</v>
      </c>
      <c r="I37" s="424">
        <f t="shared" si="8"/>
        <v>0</v>
      </c>
      <c r="J37" s="424">
        <f t="shared" si="8"/>
        <v>0</v>
      </c>
      <c r="K37" s="424">
        <f t="shared" si="8"/>
        <v>0</v>
      </c>
      <c r="L37" s="424">
        <f t="shared" si="8"/>
        <v>38.1</v>
      </c>
      <c r="M37" s="424">
        <f t="shared" si="8"/>
        <v>23.3</v>
      </c>
      <c r="N37" s="424">
        <f t="shared" si="8"/>
        <v>124.2</v>
      </c>
      <c r="O37" s="424">
        <f t="shared" si="8"/>
        <v>0</v>
      </c>
      <c r="P37" s="424">
        <f t="shared" si="8"/>
        <v>0</v>
      </c>
      <c r="Q37" s="424">
        <f t="shared" si="8"/>
        <v>0</v>
      </c>
      <c r="R37" s="424">
        <f t="shared" si="8"/>
        <v>0</v>
      </c>
      <c r="S37" s="424">
        <f t="shared" si="8"/>
        <v>0</v>
      </c>
      <c r="T37" s="424">
        <f t="shared" si="8"/>
        <v>35</v>
      </c>
      <c r="U37" s="424">
        <f t="shared" si="8"/>
        <v>0</v>
      </c>
      <c r="V37" s="424">
        <f t="shared" si="8"/>
        <v>387.3</v>
      </c>
      <c r="W37" s="424">
        <f t="shared" si="8"/>
        <v>0</v>
      </c>
      <c r="X37" s="424">
        <f t="shared" si="8"/>
        <v>0</v>
      </c>
      <c r="Y37" s="424">
        <f t="shared" si="8"/>
        <v>0</v>
      </c>
      <c r="Z37" s="425">
        <f t="shared" si="8"/>
        <v>316.39999999999998</v>
      </c>
      <c r="AA37" s="426">
        <f t="shared" si="4"/>
        <v>7726.5</v>
      </c>
    </row>
    <row r="38" spans="2:27" ht="24" customHeight="1" x14ac:dyDescent="0.15">
      <c r="B38" s="170"/>
      <c r="C38" s="809"/>
      <c r="D38" s="227"/>
      <c r="E38" s="225" t="s">
        <v>319</v>
      </c>
      <c r="F38" s="443"/>
      <c r="G38" s="415">
        <f t="shared" ref="G38:Z38" si="9">SUM(G39:G41)</f>
        <v>0</v>
      </c>
      <c r="H38" s="415">
        <f t="shared" si="9"/>
        <v>6802.2</v>
      </c>
      <c r="I38" s="415">
        <f t="shared" si="9"/>
        <v>0</v>
      </c>
      <c r="J38" s="415">
        <f t="shared" si="9"/>
        <v>0</v>
      </c>
      <c r="K38" s="415">
        <f t="shared" si="9"/>
        <v>0</v>
      </c>
      <c r="L38" s="415">
        <f t="shared" si="9"/>
        <v>38.1</v>
      </c>
      <c r="M38" s="415">
        <f t="shared" si="9"/>
        <v>23.3</v>
      </c>
      <c r="N38" s="415">
        <f t="shared" si="9"/>
        <v>124.2</v>
      </c>
      <c r="O38" s="415">
        <f t="shared" si="9"/>
        <v>0</v>
      </c>
      <c r="P38" s="415">
        <f t="shared" si="9"/>
        <v>0</v>
      </c>
      <c r="Q38" s="415">
        <f t="shared" si="9"/>
        <v>0</v>
      </c>
      <c r="R38" s="415">
        <f t="shared" si="9"/>
        <v>0</v>
      </c>
      <c r="S38" s="415">
        <f t="shared" si="9"/>
        <v>0</v>
      </c>
      <c r="T38" s="415">
        <f t="shared" si="9"/>
        <v>35</v>
      </c>
      <c r="U38" s="415">
        <f t="shared" si="9"/>
        <v>0</v>
      </c>
      <c r="V38" s="415">
        <f t="shared" si="9"/>
        <v>387.3</v>
      </c>
      <c r="W38" s="415">
        <f t="shared" si="9"/>
        <v>0</v>
      </c>
      <c r="X38" s="415">
        <f t="shared" si="9"/>
        <v>0</v>
      </c>
      <c r="Y38" s="415">
        <f t="shared" si="9"/>
        <v>0</v>
      </c>
      <c r="Z38" s="416">
        <f t="shared" si="9"/>
        <v>316.39999999999998</v>
      </c>
      <c r="AA38" s="417">
        <f t="shared" si="4"/>
        <v>7726.5</v>
      </c>
    </row>
    <row r="39" spans="2:27" ht="24" customHeight="1" x14ac:dyDescent="0.15">
      <c r="B39" s="170"/>
      <c r="C39" s="809"/>
      <c r="D39" s="228"/>
      <c r="E39" s="223"/>
      <c r="F39" s="221" t="s">
        <v>233</v>
      </c>
      <c r="G39" s="418">
        <f>+ｱ.燃え殻!$Z$28</f>
        <v>0</v>
      </c>
      <c r="H39" s="418">
        <f>+ｲ.汚泥!$Z$28</f>
        <v>6802.2</v>
      </c>
      <c r="I39" s="418">
        <f>+ｳ.廃油!$Z$28</f>
        <v>0</v>
      </c>
      <c r="J39" s="418">
        <f>+ｴ.廃酸!$Z$28</f>
        <v>0</v>
      </c>
      <c r="K39" s="418">
        <f>+ｵ.廃ｱﾙｶﾘ!$Z$28</f>
        <v>0</v>
      </c>
      <c r="L39" s="418">
        <f>+ｶ.廃ﾌﾟﾗ類!$Z$28</f>
        <v>38.1</v>
      </c>
      <c r="M39" s="418">
        <f>+ｷ.紙くず!$Z$28</f>
        <v>23.3</v>
      </c>
      <c r="N39" s="418">
        <f>+ｸ.木くず!$Z$28</f>
        <v>124.2</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35</v>
      </c>
      <c r="U39" s="418">
        <f>+ｿ.鉱さい!$Z$28</f>
        <v>0</v>
      </c>
      <c r="V39" s="418">
        <f>+ﾀ.がれき類!$Z$28</f>
        <v>387.3</v>
      </c>
      <c r="W39" s="418">
        <f>+ﾁ.動物のふん尿!$Z$28</f>
        <v>0</v>
      </c>
      <c r="X39" s="418">
        <f>+ﾂ.動物の死体!$Z$28</f>
        <v>0</v>
      </c>
      <c r="Y39" s="418">
        <f>+ﾃ.ばいじん!$Z$28</f>
        <v>0</v>
      </c>
      <c r="Z39" s="419">
        <f>+ﾄ.混合廃棄物その他!$Z$28</f>
        <v>316.39999999999998</v>
      </c>
      <c r="AA39" s="420">
        <f t="shared" si="4"/>
        <v>7726.5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6802.2</v>
      </c>
      <c r="I43" s="427">
        <f>+ｳ.廃油!$AK$27</f>
        <v>0</v>
      </c>
      <c r="J43" s="427">
        <f>+ｴ.廃酸!$AK$27</f>
        <v>0</v>
      </c>
      <c r="K43" s="427">
        <f>+ｵ.廃ｱﾙｶﾘ!$AK$27</f>
        <v>0</v>
      </c>
      <c r="L43" s="427">
        <f>+ｶ.廃ﾌﾟﾗ類!$AK$27</f>
        <v>38.1</v>
      </c>
      <c r="M43" s="427">
        <f>+ｷ.紙くず!$AK$27</f>
        <v>23.3</v>
      </c>
      <c r="N43" s="427">
        <f>+ｸ.木くず!$AK$27</f>
        <v>124.2</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35</v>
      </c>
      <c r="U43" s="427">
        <f>+ｿ.鉱さい!$AK$27</f>
        <v>0</v>
      </c>
      <c r="V43" s="427">
        <f>+ﾀ.がれき類!$AK$27</f>
        <v>387.3</v>
      </c>
      <c r="W43" s="427">
        <f>+ﾁ.動物のふん尿!$AK$27</f>
        <v>0</v>
      </c>
      <c r="X43" s="427">
        <f>+ﾂ.動物の死体!$AK$27</f>
        <v>0</v>
      </c>
      <c r="Y43" s="427">
        <f>+ﾃ.ばいじん!$AK$27</f>
        <v>0</v>
      </c>
      <c r="Z43" s="428">
        <f>+ﾄ.混合廃棄物その他!$AK$27</f>
        <v>316.39999999999998</v>
      </c>
      <c r="AA43" s="429">
        <f t="shared" si="4"/>
        <v>7726.5</v>
      </c>
    </row>
    <row r="44" spans="2:27" ht="24" customHeight="1" x14ac:dyDescent="0.15">
      <c r="B44" s="170"/>
      <c r="C44" s="177"/>
      <c r="D44" s="175" t="s">
        <v>188</v>
      </c>
      <c r="E44" s="806" t="s">
        <v>236</v>
      </c>
      <c r="F44" s="807"/>
      <c r="G44" s="430">
        <f>+ｱ.燃え殻!$AK$30</f>
        <v>0</v>
      </c>
      <c r="H44" s="430">
        <f>+ｲ.汚泥!$AK$30</f>
        <v>158.4</v>
      </c>
      <c r="I44" s="430">
        <f>+ｳ.廃油!$AK$30</f>
        <v>0</v>
      </c>
      <c r="J44" s="430">
        <f>+ｴ.廃酸!$AK$30</f>
        <v>0</v>
      </c>
      <c r="K44" s="430">
        <f>+ｵ.廃ｱﾙｶﾘ!$AK$30</f>
        <v>0</v>
      </c>
      <c r="L44" s="430">
        <f>+ｶ.廃ﾌﾟﾗ類!$AK$30</f>
        <v>37.700000000000003</v>
      </c>
      <c r="M44" s="430">
        <f>+ｷ.紙くず!$AK$30</f>
        <v>23.3</v>
      </c>
      <c r="N44" s="430">
        <f>+ｸ.木くず!$AK$30</f>
        <v>115.6</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35</v>
      </c>
      <c r="U44" s="430">
        <f>+ｿ.鉱さい!$AK$30</f>
        <v>0</v>
      </c>
      <c r="V44" s="430">
        <f>+ﾀ.がれき類!$AK$30</f>
        <v>151.5</v>
      </c>
      <c r="W44" s="430">
        <f>+ﾁ.動物のふん尿!$AK$30</f>
        <v>0</v>
      </c>
      <c r="X44" s="430">
        <f>+ﾂ.動物の死体!$AK$30</f>
        <v>0</v>
      </c>
      <c r="Y44" s="430">
        <f>+ﾃ.ばいじん!$AK$30</f>
        <v>0</v>
      </c>
      <c r="Z44" s="431">
        <f>+ﾄ.混合廃棄物その他!$AK$30</f>
        <v>49</v>
      </c>
      <c r="AA44" s="432">
        <f t="shared" si="4"/>
        <v>570.5</v>
      </c>
    </row>
    <row r="45" spans="2:27" ht="24" customHeight="1" x14ac:dyDescent="0.15">
      <c r="B45" s="170"/>
      <c r="C45" s="177"/>
      <c r="D45" s="442" t="s">
        <v>190</v>
      </c>
      <c r="E45" s="799" t="s">
        <v>237</v>
      </c>
      <c r="F45" s="800"/>
      <c r="G45" s="433">
        <f>+ｱ.燃え殻!$AR$24</f>
        <v>0</v>
      </c>
      <c r="H45" s="433">
        <f>+ｲ.汚泥!$AR$24</f>
        <v>6802.2</v>
      </c>
      <c r="I45" s="433">
        <f>+ｳ.廃油!$AR$24</f>
        <v>0</v>
      </c>
      <c r="J45" s="433">
        <f>+ｴ.廃酸!$AR$24</f>
        <v>0</v>
      </c>
      <c r="K45" s="433">
        <f>+ｵ.廃ｱﾙｶﾘ!$AR$24</f>
        <v>0</v>
      </c>
      <c r="L45" s="433">
        <f>+ｶ.廃ﾌﾟﾗ類!$AR$24</f>
        <v>38.1</v>
      </c>
      <c r="M45" s="433">
        <f>+ｷ.紙くず!$AR$24</f>
        <v>23.3</v>
      </c>
      <c r="N45" s="433">
        <f>+ｸ.木くず!$AR$24</f>
        <v>124.2</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35</v>
      </c>
      <c r="U45" s="433">
        <f>+ｿ.鉱さい!$AR$24</f>
        <v>0</v>
      </c>
      <c r="V45" s="433">
        <f>+ﾀ.がれき類!$AR$24</f>
        <v>387.3</v>
      </c>
      <c r="W45" s="433">
        <f>+ﾁ.動物のふん尿!$AR$24</f>
        <v>0</v>
      </c>
      <c r="X45" s="433">
        <f>+ﾂ.動物の死体!$AR$24</f>
        <v>0</v>
      </c>
      <c r="Y45" s="433">
        <f>+ﾃ.ばいじん!$AR$24</f>
        <v>0</v>
      </c>
      <c r="Z45" s="434">
        <f>+ﾄ.混合廃棄物その他!$AR$24</f>
        <v>316.39999999999998</v>
      </c>
      <c r="AA45" s="435">
        <f t="shared" si="4"/>
        <v>7726.5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13604.4</v>
      </c>
      <c r="I55" s="480">
        <f t="shared" si="10"/>
        <v>0</v>
      </c>
      <c r="J55" s="480">
        <f t="shared" si="10"/>
        <v>0</v>
      </c>
      <c r="K55" s="480">
        <f t="shared" si="10"/>
        <v>0</v>
      </c>
      <c r="L55" s="480">
        <f t="shared" si="10"/>
        <v>76.2</v>
      </c>
      <c r="M55" s="480">
        <f t="shared" si="10"/>
        <v>46.6</v>
      </c>
      <c r="N55" s="480">
        <f t="shared" si="10"/>
        <v>248.4</v>
      </c>
      <c r="O55" s="480">
        <f t="shared" si="10"/>
        <v>0</v>
      </c>
      <c r="P55" s="480">
        <f t="shared" si="10"/>
        <v>0</v>
      </c>
      <c r="Q55" s="480">
        <f t="shared" si="10"/>
        <v>0</v>
      </c>
      <c r="R55" s="480">
        <f t="shared" si="10"/>
        <v>0</v>
      </c>
      <c r="S55" s="480">
        <f t="shared" si="10"/>
        <v>0</v>
      </c>
      <c r="T55" s="480">
        <f t="shared" si="10"/>
        <v>70</v>
      </c>
      <c r="U55" s="480">
        <f t="shared" si="10"/>
        <v>0</v>
      </c>
      <c r="V55" s="480">
        <f t="shared" si="10"/>
        <v>774.6</v>
      </c>
      <c r="W55" s="480">
        <f t="shared" si="10"/>
        <v>0</v>
      </c>
      <c r="X55" s="480">
        <f t="shared" si="10"/>
        <v>0</v>
      </c>
      <c r="Y55" s="480">
        <f t="shared" si="10"/>
        <v>0</v>
      </c>
      <c r="Z55" s="480">
        <f t="shared" si="10"/>
        <v>632.79999999999995</v>
      </c>
      <c r="AA55" s="481">
        <f>+AA9+AA19+AA20</f>
        <v>15453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令和6年6月19日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東京都港区港南１－８－１５　Ｗビル３Ｆ</v>
      </c>
      <c r="M16" s="884"/>
      <c r="N16" s="884"/>
      <c r="O16" s="884"/>
      <c r="P16" s="884"/>
      <c r="Q16" s="884"/>
      <c r="R16" s="884"/>
      <c r="S16" s="884"/>
      <c r="T16" s="884"/>
      <c r="U16" s="282"/>
    </row>
    <row r="17" spans="1:21" ht="26.25" customHeight="1" x14ac:dyDescent="0.15">
      <c r="C17" s="86"/>
      <c r="I17" s="25"/>
      <c r="J17" s="25" t="s">
        <v>7</v>
      </c>
      <c r="K17" s="25"/>
      <c r="L17" s="884" t="str">
        <f>+表紙!L41</f>
        <v>飛島建設株式会社　首都圏エリア
常務執行役員営業本部長　深田純一</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03-6455-8378</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飛島建設株式会社　首都圏エリア</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2303</v>
      </c>
      <c r="Q25" s="891"/>
      <c r="R25" s="891"/>
      <c r="S25" s="891"/>
      <c r="T25" s="891"/>
      <c r="U25" s="892"/>
    </row>
    <row r="26" spans="1:21" ht="26.25" customHeight="1" x14ac:dyDescent="0.15">
      <c r="C26" s="538" t="s">
        <v>11</v>
      </c>
      <c r="D26" s="539"/>
      <c r="E26" s="540"/>
      <c r="F26" s="906" t="str">
        <f>+表紙!F50</f>
        <v>東京都港区港南１－８－１５　Ｗビル３Ｆ</v>
      </c>
      <c r="G26" s="907"/>
      <c r="H26" s="907"/>
      <c r="I26" s="907"/>
      <c r="J26" s="907"/>
      <c r="K26" s="907"/>
      <c r="L26" s="907"/>
      <c r="M26" s="907"/>
      <c r="N26" s="341" t="s">
        <v>172</v>
      </c>
      <c r="O26"/>
      <c r="P26"/>
      <c r="Q26" s="901" t="str">
        <f>IF(+表紙!Q50="","",+表紙!Q50)</f>
        <v>03-6455-8378</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完成工事高　31,822百万円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207人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7726.5</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①会社の環境行動計画を受けて、各作業所で2023年度の環境行動計画を策定し、活動した。
②会社の消化高当たり混合廃棄物排出量の2023年度目標を土木0.95ｔ/億円、建築の新築3.6ｔ/億円、リニューアル7.1ｔ/億円以下を土木、建築の新築が未達成、建築のリニューアルが達成となった。</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7726.5</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①会社の2024年度環境行動計画を策定し、環境目的･目標を設定し、活動している。
②消化高当たり混合廃棄物排出量、土木：2.0ｔ/億円以下、　　　　建築：会社の建築の排出量1653.3以下、(KPI目標を考慮し2020年度比4％減）を目標として取り組んでいる。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・分別品目は、廃プラ類･紙くず･木くず･金属くず･がれき類･
　廃石膏ボード･混合である。
・作業所の規模･立地条件･工事の進捗に伴い分別品目数を適宜調整
　して選定している。
・2023年度の首都圏支店の分別率は、95.2％であった。</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・分別は、廃プラ類・紙くず・木くず・金属くず・がれき類・
　廃石膏ボード・混合で前年度と同じ品目を分別していく。
・作業所の規模・立地条件・工事の進捗に伴い分別品目数を適宜調整
　して選定していく。
・前年度より分別率が向上するよう環境教育を実施していく。</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7726.5</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570.5</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7726.5</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・支店推薦業者以外は、新規業者の調査→審査→承認により選定し、
　その上で委託契約を締結することによって適正な処理が行われる
　ように努めている。
・電子化が進んでいる。電子マニフェストは　100％
　電子委託契約　混合廃棄物処理業者は　100％</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7726.5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570.5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7726.5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・前年度に引き続き、支店推薦業者以外は、新規業者の　調査→審査→承認　により選定し、
　その上で委託契約を締結することによって、適正な処理がおこなわれるように努めていく。
・委託契約の電子化を前年度以上に推進していく。</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2024-06-26T06:40:39Z</dcterms:created>
  <dcterms:modified xsi:type="dcterms:W3CDTF">2024-09-05T05:38:47Z</dcterms:modified>
</cp:coreProperties>
</file>