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75" yWindow="375" windowWidth="18690" windowHeight="1312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1" i="94" s="1"/>
  <c r="AK27" i="82"/>
  <c r="X32" i="94"/>
  <c r="X31" i="94" s="1"/>
  <c r="X26" i="94" s="1"/>
  <c r="X18" i="82"/>
  <c r="O16" i="83"/>
  <c r="Y50" i="94" s="1"/>
  <c r="X21" i="83"/>
  <c r="AK27" i="83"/>
  <c r="O16" i="94"/>
  <c r="O9" i="94"/>
  <c r="O55" i="94" s="1"/>
  <c r="O14" i="94"/>
  <c r="O12" i="94"/>
  <c r="H27" i="94"/>
  <c r="X27" i="94"/>
  <c r="X21" i="78"/>
  <c r="O16" i="79"/>
  <c r="R50" i="94" s="1"/>
  <c r="X21" i="89"/>
  <c r="F12" i="83"/>
  <c r="O10" i="94"/>
  <c r="O17" i="94"/>
  <c r="O15" i="94"/>
  <c r="O13" i="94"/>
  <c r="AA23" i="94"/>
  <c r="Y38" i="94"/>
  <c r="Y37" i="94" s="1"/>
  <c r="Y19" i="94" s="1"/>
  <c r="AA40" i="94"/>
  <c r="AK27" i="77"/>
  <c r="AK27" i="74"/>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<sst xmlns="http://schemas.openxmlformats.org/spreadsheetml/2006/main" count="3174" uniqueCount="460">
  <si>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</si>
  <si>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</si>
  <si>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</si>
  <si>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</si>
  <si>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</si>
  <si>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</si>
  <si>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</si>
  <si>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</si>
  <si>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</si>
  <si>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</si>
  <si>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</si>
  <si>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</si>
  <si>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</si>
  <si>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</si>
  <si>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</si>
  <si>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</si>
  <si>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</si>
  <si>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</si>
  <si>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</si>
  <si>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</si>
  <si>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</si>
  <si>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</si>
  <si>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</si>
  <si>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</si>
  <si>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</si>
  <si>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</si>
  <si>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</si>
  <si>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</si>
  <si>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</si>
  <si>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</si>
  <si>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</si>
  <si>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</si>
  <si>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</si>
  <si>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</si>
  <si>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</si>
  <si>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</si>
  <si>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</si>
  <si>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</si>
  <si>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</si>
  <si>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</si>
  <si>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</si>
  <si>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</si>
  <si>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</si>
  <si>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</si>
  <si>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</si>
  <si>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</si>
  <si>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</si>
  <si>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</si>
  <si>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</si>
  <si>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</si>
  <si>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</si>
  <si>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</si>
  <si>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</si>
  <si>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</si>
  <si>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</si>
  <si>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</si>
  <si>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</si>
  <si>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</si>
  <si>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</si>
  <si>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</si>
  <si>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</si>
  <si>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</si>
  <si>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</si>
  <si>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</si>
  <si>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</si>
  <si>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</si>
  <si>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</si>
  <si>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</si>
  <si>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</si>
  <si>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</si>
  <si>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</si>
  <si>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</si>
  <si>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</si>
  <si>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</si>
  <si>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</si>
  <si>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</si>
  <si>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</si>
  <si>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</si>
  <si>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</si>
  <si>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</si>
  <si>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</si>
  <si>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</si>
  <si>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</si>
  <si>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</si>
  <si>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</si>
  <si>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</si>
  <si>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</si>
  <si>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</si>
  <si>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</si>
  <si>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</si>
  <si>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</si>
  <si>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</si>
  <si>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</si>
  <si>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</si>
  <si>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</si>
  <si>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</si>
  <si>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</si>
  <si>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</si>
  <si>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</si>
  <si>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</si>
  <si>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</si>
  <si>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</si>
  <si>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</si>
  <si>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</si>
  <si>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</si>
  <si>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</si>
  <si>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</si>
  <si>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</si>
  <si>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</si>
  <si>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</si>
  <si>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</si>
  <si>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</si>
  <si>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</si>
  <si>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</si>
  <si>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</si>
  <si>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</si>
  <si>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</si>
  <si>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</si>
  <si>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</si>
  <si>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</si>
  <si>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</si>
  <si>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</si>
  <si>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</si>
  <si>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</si>
  <si>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</si>
  <si>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</si>
  <si>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</si>
  <si>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</si>
  <si>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</si>
  <si>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</si>
  <si>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</si>
  <si>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</si>
  <si>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</si>
  <si>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</si>
  <si>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</si>
  <si>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</si>
  <si>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</si>
  <si>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</si>
  <si>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</si>
  <si>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</si>
  <si>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</si>
  <si>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</si>
  <si>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</si>
  <si>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</si>
  <si>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</si>
  <si>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</si>
  <si>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</si>
  <si>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</si>
  <si>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</si>
  <si>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</si>
  <si>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</si>
  <si>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</si>
  <si>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</si>
  <si>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</si>
  <si>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</si>
  <si>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</si>
  <si>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</si>
  <si>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</si>
  <si>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</si>
  <si>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</si>
  <si>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</si>
  <si>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</si>
  <si>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</si>
  <si>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</si>
  <si>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</si>
  <si>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</si>
  <si>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</si>
  <si>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</si>
  <si>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</si>
  <si>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</si>
  <si>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</si>
  <si>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</si>
  <si>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</si>
  <si>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</si>
  <si>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</si>
  <si>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</si>
  <si>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</si>
  <si>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</si>
  <si>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</si>
  <si>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</si>
  <si>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</si>
  <si>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</si>
  <si>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</si>
  <si>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</si>
  <si>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</si>
  <si>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</si>
  <si>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</si>
  <si>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</si>
  <si>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</si>
  <si>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</si>
  <si>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</si>
  <si>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</si>
  <si>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</si>
  <si>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</si>
  <si>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</si>
  <si>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</si>
  <si>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</si>
  <si>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</si>
  <si>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</si>
  <si>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</si>
  <si>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</si>
  <si>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</si>
  <si>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</si>
  <si>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</si>
  <si>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</si>
  <si>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</si>
  <si>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</si>
  <si>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</si>
  <si>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</si>
  <si>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</si>
  <si>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</si>
  <si>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</si>
  <si>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</si>
  <si>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</si>
  <si>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</si>
  <si>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</si>
  <si>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</si>
  <si>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</si>
  <si>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</si>
  <si>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</si>
  <si>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</si>
  <si>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</si>
  <si>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</si>
  <si>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</si>
  <si>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</si>
  <si>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</si>
  <si>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</si>
  <si>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</si>
  <si>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</si>
  <si>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</si>
  <si>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</si>
  <si>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</si>
  <si>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</si>
  <si>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</si>
  <si>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</si>
  <si>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</si>
  <si>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</si>
  <si>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</si>
  <si>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</si>
  <si>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</si>
  <si>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</si>
  <si>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</si>
  <si>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</si>
  <si>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</si>
  <si>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</si>
  <si>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</si>
  <si>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</si>
  <si>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</si>
  <si>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</si>
  <si>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</si>
  <si>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</si>
  <si>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</si>
  <si>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</si>
  <si>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</si>
  <si>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</si>
  <si>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</si>
  <si>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</si>
  <si>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</si>
  <si>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</si>
  <si>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</si>
  <si>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</si>
  <si>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</si>
  <si>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</si>
  <si>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</si>
  <si>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</si>
  <si>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</si>
  <si>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</si>
  <si>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</si>
  <si>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</si>
  <si>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</si>
  <si>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</si>
  <si>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</si>
  <si>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</si>
  <si>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</si>
  <si>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</si>
  <si>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</si>
  <si>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</si>
  <si>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</si>
  <si>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</si>
  <si>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</si>
  <si>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</si>
  <si>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</si>
  <si>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</si>
  <si>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</si>
  <si>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</si>
  <si>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</si>
  <si>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</si>
  <si>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</si>
  <si>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</si>
  <si>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</si>
  <si>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</si>
  <si>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</si>
  <si>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</si>
  <si>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</si>
  <si>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</si>
  <si>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</si>
  <si>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</si>
  <si>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</si>
  <si>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</si>
  <si>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</si>
  <si>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</si>
  <si>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</si>
  <si>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</si>
  <si>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</si>
  <si>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</si>
  <si>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</si>
  <si>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</si>
  <si>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</si>
  <si>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</si>
  <si>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</si>
  <si>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</si>
  <si>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</si>
  <si>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</si>
  <si>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</si>
  <si>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</si>
  <si>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</si>
  <si>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</si>
  <si>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</si>
  <si>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</si>
  <si>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</si>
  <si>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</si>
  <si>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</si>
  <si>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</si>
  <si>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</si>
  <si>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</si>
  <si>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</si>
  <si>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</si>
  <si>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</si>
  <si>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</si>
  <si>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</si>
  <si>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</si>
  <si>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</si>
  <si>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</si>
  <si>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</si>
  <si>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</si>
  <si>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</si>
  <si>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</si>
  <si>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</si>
  <si>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</si>
  <si>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</si>
  <si>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</si>
  <si>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</si>
  <si>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</si>
  <si>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</si>
  <si>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</si>
  <si>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</si>
  <si>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</si>
  <si>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</si>
  <si>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</si>
  <si>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</si>
  <si>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</si>
  <si>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</si>
  <si>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</si>
  <si>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</si>
  <si>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</si>
  <si>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</si>
  <si>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</si>
  <si>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</si>
  <si>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</si>
  <si>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</si>
  <si>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</si>
  <si>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</si>
  <si>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</si>
  <si>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</si>
  <si>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</si>
  <si>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</si>
  <si>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</si>
  <si>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</si>
  <si>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</si>
  <si>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</si>
  <si>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</si>
  <si>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</si>
  <si>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</si>
  <si>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</si>
  <si>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</si>
  <si>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</si>
  <si>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</si>
  <si>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</si>
  <si>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</si>
  <si>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</si>
  <si>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</si>
  <si>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</si>
  <si>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</si>
  <si>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</si>
  <si>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</si>
  <si>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</si>
  <si>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</si>
  <si>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</si>
  <si>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</si>
  <si>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</si>
  <si>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</si>
  <si>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</si>
  <si>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</si>
  <si>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</si>
  <si>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</si>
  <si>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</si>
  <si>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</si>
  <si>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</si>
  <si>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</si>
  <si>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</si>
  <si>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</si>
  <si>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</si>
  <si>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</si>
  <si>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</si>
  <si>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</si>
  <si>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</si>
  <si>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</si>
  <si>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</si>
  <si>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</si>
  <si>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</si>
  <si>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</si>
  <si>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</si>
  <si>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</si>
  <si>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</si>
  <si>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</si>
  <si>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</si>
  <si>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</si>
  <si>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</si>
  <si>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</si>
  <si>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</si>
  <si>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</si>
  <si>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</si>
  <si>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</si>
  <si>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</si>
  <si>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</si>
  <si>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</si>
  <si>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</si>
  <si>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</si>
  <si>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</si>
  <si>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</si>
  <si>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</si>
  <si>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</si>
  <si>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</si>
  <si>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</si>
  <si>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</si>
  <si>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</si>
  <si>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</si>
  <si>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</si>
  <si>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</si>
  <si>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</si>
  <si>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</si>
  <si>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</si>
  <si>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</si>
  <si>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</si>
  <si>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</si>
  <si>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横浜市都筑区中川中央1-28-9</t>
    <phoneticPr fontId="3"/>
  </si>
  <si>
    <t>パナソニックホームズ㈱神奈川支社　支社長　久保　健一</t>
    <rPh sb="21" eb="23">
      <t>クボ</t>
    </rPh>
    <rPh sb="24" eb="26">
      <t>ケンイチ</t>
    </rPh>
    <phoneticPr fontId="3"/>
  </si>
  <si>
    <t>045-913-6675</t>
    <phoneticPr fontId="3"/>
  </si>
  <si>
    <t>令和 6年 6月 15日</t>
    <phoneticPr fontId="3"/>
  </si>
  <si>
    <t>パナソニックホームズ株式会社　神奈川支社</t>
    <phoneticPr fontId="3"/>
  </si>
  <si>
    <t>０６－総合工事業</t>
    <phoneticPr fontId="3"/>
  </si>
  <si>
    <t>242人</t>
    <phoneticPr fontId="3"/>
  </si>
  <si>
    <t>■廃プラスチック類⇒破砕・圧縮⇒再資源化
■紙くず⇒圧縮⇒再資源化
■木くず⇒破砕⇒再資源化
■繊維くず⇒圧縮⇒再資源化
■金属くず⇒破砕⇒再資源化
■ガラス・コンクリート・陶磁器くず⇒破砕⇒再資源化
■がれき類⇒破砕⇒再資源化
■混合廃棄物その他⇒選別・破砕⇒再資源化</t>
    <phoneticPr fontId="3"/>
  </si>
  <si>
    <t>産業廃棄物管理体制図　　　　　　　　　　　　　　　　　　　　　　　　　　　　　　　　　　　　　　　　　　　　　　　　　　　　　　　　　　　　　　支社長⇒産業廃棄物管理責任者⇒神奈川支社産業廃棄物管理者⇒産業廃棄物処理担当者⇒指定工事店　　　　　　　　　　　　　　　　　　　　　　　　　　　　　　　　　　　　　　　　　　　　　　　　　　　　　　　　　　　　　　　　　　　　　　　　　　　　　　　　　　　　　　　　　　　　　　　　　　　　　　　　　　　　全社ＩＳＯ14001教育訓練計画に基づき実施しております　　　　　　　　　　　　　　　　　　　　　　　　　　　　　　　　　　　　　　　　　　　　　　又環境方針を外部へ公表しております。</t>
    <phoneticPr fontId="3"/>
  </si>
  <si>
    <t>①生産工程において外壁・屋根・床材などの部材をパネル化にして廃棄物の発生抑制を実施　　　　　　　　②端材の短尺材への活用等による設計変更を実施し削減を達成　　　　　　　　　　　　　　　　　　　　　　　　　　③建設現場における天井下地材及び木質床材施工の先行工法を標準化し、端材の発生抑制を
実施
④建設現場の木工事における、プレカット発注を実施し、木くずの発生抑制を実施　　　　　　　　　　　　　　　　　⑤資材積算方法を一部見直し、精度向上とともに余剰材の発生抑制を実施　　　　　　　　　　　　　　　　　　　　　⑥施工改善委員会の継続での、部材の省力化を目的に、工場生産部材を推進実施</t>
    <phoneticPr fontId="3"/>
  </si>
  <si>
    <t>施工効率化委員会の継続実施による、更なる省梱包化や、工場プレカット化を実施する。
又現場では、分別用名札タグを施工店につけてもらい、更なる分別の向上を図ります。</t>
    <phoneticPr fontId="3"/>
  </si>
  <si>
    <t>新築部門では、①紙くず②廃プラスチック③鉄くず④アルミ⑤電線⑥石膏ボード⑦木材⑧接着剤⑨コーキング付着物と徹底した分別を各作業者が現場にて実施しております。分別に関しては施工チェーン会の職種別部会にて定期的な勉強会を開催し周知徹底しおります。又余剰部材の早期返品による再利用を促進しております。</t>
    <phoneticPr fontId="3"/>
  </si>
  <si>
    <t>分別パトロールの継続実施と、分別名札タグ取り付けによる、回収促進強化及び徹底</t>
    <phoneticPr fontId="3"/>
  </si>
  <si>
    <t>毎年度末に、専用チェックシートを用い、収集運搬業者及び中間処分場の（最終処分場）現地確認調査を実施しております。</t>
    <phoneticPr fontId="3"/>
  </si>
  <si>
    <t>最終処分場の現地確認及び、中間処分先からのルート再確認、定期的な解体現場パトロール及び中間処分場の現地確認の実施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</si>
</sst>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9550" y="2187575"/>
          <a:ext cx="406400" cy="63182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9550" y="2187575"/>
          <a:ext cx="406400" cy="63182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2178050"/>
          <a:ext cx="406400" cy="6223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C43" zoomScale="115" zoomScaleNormal="115" zoomScaleSheetLayoutView="115" workbookViewId="0">
      <selection activeCell="S36" sqref="S36:V36"/>
    </sheetView>
  </sheetViews>
  <sheetFormatPr defaultColWidth="9" defaultRowHeight="12" x14ac:dyDescent="0.15"/>
  <cols>
    <col min="1" max="1" width="1.125" style="24" customWidth="1"/>
    <col min="2" max="2" width="3.375" style="24" customWidth="1"/>
    <col min="3" max="3" width="2.875" style="22" customWidth="1"/>
    <col min="4" max="4" width="3.125" style="22" customWidth="1"/>
    <col min="5" max="5" width="9.62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24" width="9" style="22"/>
    <col min="25" max="25" width="10.875" style="22" customWidth="1"/>
    <col min="26" max="26" width="9" style="22"/>
    <col min="27" max="27" width="13.375" style="22" customWidth="1"/>
    <col min="28" max="33" width="9" style="22"/>
    <col min="34" max="34" width="33.8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448</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2527</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447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6832</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452</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8</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3108.5</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8</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2952.7999999999997</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3108.5</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1009.7</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3108.5</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458</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2952.7999999999997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2642.2</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2952.7999999999997</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459</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1"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49" width="9" style="45"/>
    <col min="50" max="50" width="49.8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1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パナソニックホームズ株式会社　神奈川支社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election activeCell="K18" sqref="K1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46.3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48.8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46.3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46.3</v>
      </c>
      <c r="P27" s="718"/>
      <c r="Q27" s="718"/>
      <c r="R27" s="718"/>
      <c r="S27" s="49" t="s">
        <v>38</v>
      </c>
      <c r="T27" s="70"/>
      <c r="U27" s="70"/>
      <c r="X27" s="68" t="s">
        <v>39</v>
      </c>
      <c r="Y27" s="71"/>
      <c r="AG27" s="58"/>
      <c r="AH27" s="58"/>
      <c r="AI27" s="58"/>
      <c r="AJ27" s="58"/>
      <c r="AK27" s="668">
        <f>+AG18+O27</f>
        <v>46.3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46.3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48.8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43.1</v>
      </c>
      <c r="G30" s="674"/>
      <c r="H30" s="214" t="s">
        <v>198</v>
      </c>
      <c r="L30" s="682"/>
      <c r="O30" s="61"/>
      <c r="Q30" s="684">
        <f>+ROUND(Z28,1)+ROUND(Z29,1)+ROUND(Z30,1)</f>
        <v>46.3</v>
      </c>
      <c r="R30" s="718"/>
      <c r="S30" s="718"/>
      <c r="T30" s="718"/>
      <c r="U30" s="49" t="s">
        <v>16</v>
      </c>
      <c r="X30" s="726" t="s">
        <v>186</v>
      </c>
      <c r="Y30" s="727"/>
      <c r="Z30" s="670"/>
      <c r="AA30" s="671"/>
      <c r="AB30" s="671"/>
      <c r="AC30" s="671"/>
      <c r="AD30" s="671"/>
      <c r="AE30" s="49" t="s">
        <v>13</v>
      </c>
      <c r="AK30" s="655">
        <v>40.9</v>
      </c>
      <c r="AL30" s="656"/>
      <c r="AM30" s="656"/>
      <c r="AN30" s="656"/>
      <c r="AO30" s="57" t="s">
        <v>13</v>
      </c>
      <c r="AR30" s="667"/>
      <c r="AS30" s="664"/>
      <c r="AT30" s="664"/>
      <c r="AU30" s="665"/>
    </row>
    <row r="31" spans="2:48" ht="27" customHeight="1" thickTop="1" thickBot="1" x14ac:dyDescent="0.2">
      <c r="B31" s="690" t="s">
        <v>375</v>
      </c>
      <c r="C31" s="679"/>
      <c r="D31" s="679"/>
      <c r="E31" s="680"/>
      <c r="F31" s="673">
        <v>48.8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7"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9.1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9.1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9.1</v>
      </c>
      <c r="P27" s="718"/>
      <c r="Q27" s="718"/>
      <c r="R27" s="718"/>
      <c r="S27" s="49" t="s">
        <v>38</v>
      </c>
      <c r="T27" s="70"/>
      <c r="U27" s="70"/>
      <c r="X27" s="68" t="s">
        <v>39</v>
      </c>
      <c r="Y27" s="71"/>
      <c r="AG27" s="58"/>
      <c r="AH27" s="58"/>
      <c r="AI27" s="58"/>
      <c r="AJ27" s="58"/>
      <c r="AK27" s="668">
        <f>+AG18+O27</f>
        <v>9.1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9.1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9.6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9.6</v>
      </c>
      <c r="G30" s="674"/>
      <c r="H30" s="214" t="s">
        <v>198</v>
      </c>
      <c r="L30" s="682"/>
      <c r="O30" s="61"/>
      <c r="Q30" s="684">
        <f>+ROUND(Z28,1)+ROUND(Z29,1)+ROUND(Z30,1)</f>
        <v>9.1</v>
      </c>
      <c r="R30" s="718"/>
      <c r="S30" s="718"/>
      <c r="T30" s="718"/>
      <c r="U30" s="49" t="s">
        <v>16</v>
      </c>
      <c r="X30" s="726" t="s">
        <v>186</v>
      </c>
      <c r="Y30" s="727"/>
      <c r="Z30" s="670"/>
      <c r="AA30" s="671"/>
      <c r="AB30" s="671"/>
      <c r="AC30" s="671"/>
      <c r="AD30" s="671"/>
      <c r="AE30" s="49" t="s">
        <v>13</v>
      </c>
      <c r="AK30" s="655">
        <v>9.1</v>
      </c>
      <c r="AL30" s="656"/>
      <c r="AM30" s="656"/>
      <c r="AN30" s="656"/>
      <c r="AO30" s="57" t="s">
        <v>13</v>
      </c>
      <c r="AR30" s="667"/>
      <c r="AS30" s="664"/>
      <c r="AT30" s="664"/>
      <c r="AU30" s="665"/>
    </row>
    <row r="31" spans="2:48" ht="27" customHeight="1" thickTop="1" thickBot="1" x14ac:dyDescent="0.2">
      <c r="B31" s="690" t="s">
        <v>375</v>
      </c>
      <c r="C31" s="679"/>
      <c r="D31" s="679"/>
      <c r="E31" s="680"/>
      <c r="F31" s="673">
        <v>9.6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530.79999999999995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558.79999999999995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530.79999999999995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530.79999999999995</v>
      </c>
      <c r="P27" s="718"/>
      <c r="Q27" s="718"/>
      <c r="R27" s="718"/>
      <c r="S27" s="49" t="s">
        <v>38</v>
      </c>
      <c r="T27" s="70"/>
      <c r="U27" s="70"/>
      <c r="X27" s="68" t="s">
        <v>39</v>
      </c>
      <c r="Y27" s="71"/>
      <c r="AG27" s="58"/>
      <c r="AH27" s="58"/>
      <c r="AI27" s="58"/>
      <c r="AJ27" s="58"/>
      <c r="AK27" s="668">
        <f>+AG18+O27</f>
        <v>530.79999999999995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530.79999999999995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558.79999999999995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463.9</v>
      </c>
      <c r="G30" s="674"/>
      <c r="H30" s="214" t="s">
        <v>198</v>
      </c>
      <c r="L30" s="682"/>
      <c r="O30" s="61"/>
      <c r="Q30" s="684">
        <f>+ROUND(Z28,1)+ROUND(Z29,1)+ROUND(Z30,1)</f>
        <v>530.79999999999995</v>
      </c>
      <c r="R30" s="718"/>
      <c r="S30" s="718"/>
      <c r="T30" s="718"/>
      <c r="U30" s="49" t="s">
        <v>16</v>
      </c>
      <c r="X30" s="726" t="s">
        <v>186</v>
      </c>
      <c r="Y30" s="727"/>
      <c r="Z30" s="670"/>
      <c r="AA30" s="671"/>
      <c r="AB30" s="671"/>
      <c r="AC30" s="671"/>
      <c r="AD30" s="671"/>
      <c r="AE30" s="49" t="s">
        <v>13</v>
      </c>
      <c r="AK30" s="655">
        <v>440.7</v>
      </c>
      <c r="AL30" s="656"/>
      <c r="AM30" s="656"/>
      <c r="AN30" s="656"/>
      <c r="AO30" s="57" t="s">
        <v>13</v>
      </c>
      <c r="AR30" s="667"/>
      <c r="AS30" s="664"/>
      <c r="AT30" s="664"/>
      <c r="AU30" s="665"/>
    </row>
    <row r="31" spans="2:48" ht="27" customHeight="1" thickTop="1" thickBot="1" x14ac:dyDescent="0.2">
      <c r="B31" s="690" t="s">
        <v>375</v>
      </c>
      <c r="C31" s="679"/>
      <c r="D31" s="679"/>
      <c r="E31" s="680"/>
      <c r="F31" s="673">
        <v>558.79999999999995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3.5</v>
      </c>
      <c r="P27" s="718"/>
      <c r="Q27" s="718"/>
      <c r="R27" s="718"/>
      <c r="S27" s="49" t="s">
        <v>38</v>
      </c>
      <c r="T27" s="70"/>
      <c r="U27" s="70"/>
      <c r="X27" s="68" t="s">
        <v>39</v>
      </c>
      <c r="Y27" s="71"/>
      <c r="AG27" s="58"/>
      <c r="AH27" s="58"/>
      <c r="AI27" s="58"/>
      <c r="AJ27" s="58"/>
      <c r="AK27" s="668">
        <f>+AG18+O27</f>
        <v>3.5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3.7</v>
      </c>
      <c r="G30" s="674"/>
      <c r="H30" s="214" t="s">
        <v>198</v>
      </c>
      <c r="L30" s="682"/>
      <c r="O30" s="61"/>
      <c r="Q30" s="684">
        <f>+ROUND(Z28,1)+ROUND(Z29,1)+ROUND(Z30,1)</f>
        <v>3.5</v>
      </c>
      <c r="R30" s="718"/>
      <c r="S30" s="718"/>
      <c r="T30" s="718"/>
      <c r="U30" s="49" t="s">
        <v>16</v>
      </c>
      <c r="X30" s="726" t="s">
        <v>186</v>
      </c>
      <c r="Y30" s="727"/>
      <c r="Z30" s="670"/>
      <c r="AA30" s="671"/>
      <c r="AB30" s="671"/>
      <c r="AC30" s="671"/>
      <c r="AD30" s="671"/>
      <c r="AE30" s="49" t="s">
        <v>13</v>
      </c>
      <c r="AK30" s="655">
        <v>3.5</v>
      </c>
      <c r="AL30" s="656"/>
      <c r="AM30" s="656"/>
      <c r="AN30" s="656"/>
      <c r="AO30" s="57" t="s">
        <v>13</v>
      </c>
      <c r="AR30" s="667"/>
      <c r="AS30" s="664"/>
      <c r="AT30" s="664"/>
      <c r="AU30" s="665"/>
    </row>
    <row r="31" spans="2:48" ht="27" customHeight="1" thickTop="1" thickBot="1" x14ac:dyDescent="0.2">
      <c r="B31" s="690" t="s">
        <v>375</v>
      </c>
      <c r="C31" s="679"/>
      <c r="D31" s="679"/>
      <c r="E31" s="680"/>
      <c r="F31" s="673">
        <v>3.7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AC25" sqref="AC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120.2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126.6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120.2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120.2</v>
      </c>
      <c r="P27" s="718"/>
      <c r="Q27" s="718"/>
      <c r="R27" s="718"/>
      <c r="S27" s="49" t="s">
        <v>38</v>
      </c>
      <c r="T27" s="70"/>
      <c r="U27" s="70"/>
      <c r="X27" s="68" t="s">
        <v>39</v>
      </c>
      <c r="Y27" s="71"/>
      <c r="AG27" s="58"/>
      <c r="AH27" s="58"/>
      <c r="AI27" s="58"/>
      <c r="AJ27" s="58"/>
      <c r="AK27" s="668">
        <f>+AG18+O27</f>
        <v>120.2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120.2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126.6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12.3</v>
      </c>
      <c r="G30" s="674"/>
      <c r="H30" s="214" t="s">
        <v>198</v>
      </c>
      <c r="L30" s="682"/>
      <c r="O30" s="61"/>
      <c r="Q30" s="684">
        <f>+ROUND(Z28,1)+ROUND(Z29,1)+ROUND(Z30,1)</f>
        <v>120.2</v>
      </c>
      <c r="R30" s="718"/>
      <c r="S30" s="718"/>
      <c r="T30" s="718"/>
      <c r="U30" s="49" t="s">
        <v>16</v>
      </c>
      <c r="X30" s="726" t="s">
        <v>186</v>
      </c>
      <c r="Y30" s="727"/>
      <c r="Z30" s="670"/>
      <c r="AA30" s="671"/>
      <c r="AB30" s="671"/>
      <c r="AC30" s="671"/>
      <c r="AD30" s="671"/>
      <c r="AE30" s="49" t="s">
        <v>13</v>
      </c>
      <c r="AK30" s="655">
        <v>11.6</v>
      </c>
      <c r="AL30" s="656"/>
      <c r="AM30" s="656"/>
      <c r="AN30" s="656"/>
      <c r="AO30" s="57" t="s">
        <v>13</v>
      </c>
      <c r="AR30" s="667"/>
      <c r="AS30" s="664"/>
      <c r="AT30" s="664"/>
      <c r="AU30" s="665"/>
    </row>
    <row r="31" spans="2:48" ht="27" customHeight="1" thickTop="1" thickBot="1" x14ac:dyDescent="0.2">
      <c r="B31" s="690" t="s">
        <v>375</v>
      </c>
      <c r="C31" s="679"/>
      <c r="D31" s="679"/>
      <c r="E31" s="680"/>
      <c r="F31" s="673">
        <v>126.6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0"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114</v>
      </c>
      <c r="P27" s="718"/>
      <c r="Q27" s="718"/>
      <c r="R27" s="718"/>
      <c r="S27" s="49" t="s">
        <v>38</v>
      </c>
      <c r="T27" s="70"/>
      <c r="U27" s="70"/>
      <c r="X27" s="68" t="s">
        <v>39</v>
      </c>
      <c r="Y27" s="71"/>
      <c r="AG27" s="58"/>
      <c r="AH27" s="58"/>
      <c r="AI27" s="58"/>
      <c r="AJ27" s="58"/>
      <c r="AK27" s="668">
        <f>+AG18+O27</f>
        <v>114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120</v>
      </c>
      <c r="G30" s="674"/>
      <c r="H30" s="214" t="s">
        <v>198</v>
      </c>
      <c r="L30" s="682"/>
      <c r="O30" s="61"/>
      <c r="Q30" s="684">
        <f>+ROUND(Z28,1)+ROUND(Z29,1)+ROUND(Z30,1)</f>
        <v>114</v>
      </c>
      <c r="R30" s="718"/>
      <c r="S30" s="718"/>
      <c r="T30" s="718"/>
      <c r="U30" s="49" t="s">
        <v>16</v>
      </c>
      <c r="X30" s="726" t="s">
        <v>186</v>
      </c>
      <c r="Y30" s="727"/>
      <c r="Z30" s="670"/>
      <c r="AA30" s="671"/>
      <c r="AB30" s="671"/>
      <c r="AC30" s="671"/>
      <c r="AD30" s="671"/>
      <c r="AE30" s="49" t="s">
        <v>13</v>
      </c>
      <c r="AK30" s="655">
        <v>114</v>
      </c>
      <c r="AL30" s="656"/>
      <c r="AM30" s="656"/>
      <c r="AN30" s="656"/>
      <c r="AO30" s="57" t="s">
        <v>13</v>
      </c>
      <c r="AR30" s="667"/>
      <c r="AS30" s="664"/>
      <c r="AT30" s="664"/>
      <c r="AU30" s="665"/>
    </row>
    <row r="31" spans="2:48" ht="27" customHeight="1" thickTop="1" thickBot="1" x14ac:dyDescent="0.2">
      <c r="B31" s="690" t="s">
        <v>375</v>
      </c>
      <c r="C31" s="679"/>
      <c r="D31" s="679"/>
      <c r="E31" s="680"/>
      <c r="F31" s="673">
        <v>120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7" workbookViewId="0">
      <selection activeCell="AH30" sqref="AH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1973.3</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2077.1999999999998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1973.3</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1973.3</v>
      </c>
      <c r="P27" s="718"/>
      <c r="Q27" s="718"/>
      <c r="R27" s="718"/>
      <c r="S27" s="49" t="s">
        <v>38</v>
      </c>
      <c r="T27" s="70"/>
      <c r="U27" s="70"/>
      <c r="X27" s="68" t="s">
        <v>39</v>
      </c>
      <c r="Y27" s="71"/>
      <c r="AG27" s="58"/>
      <c r="AH27" s="58"/>
      <c r="AI27" s="58"/>
      <c r="AJ27" s="58"/>
      <c r="AK27" s="668">
        <f>+AG18+O27</f>
        <v>1973.3</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1973.3</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2077.1999999999998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206.6</v>
      </c>
      <c r="G30" s="674"/>
      <c r="H30" s="214" t="s">
        <v>198</v>
      </c>
      <c r="L30" s="682"/>
      <c r="O30" s="61"/>
      <c r="Q30" s="684">
        <f>+ROUND(Z28,1)+ROUND(Z29,1)+ROUND(Z30,1)</f>
        <v>1973.3</v>
      </c>
      <c r="R30" s="718"/>
      <c r="S30" s="718"/>
      <c r="T30" s="718"/>
      <c r="U30" s="49" t="s">
        <v>16</v>
      </c>
      <c r="X30" s="726" t="s">
        <v>186</v>
      </c>
      <c r="Y30" s="727"/>
      <c r="Z30" s="670"/>
      <c r="AA30" s="671"/>
      <c r="AB30" s="671"/>
      <c r="AC30" s="671"/>
      <c r="AD30" s="671"/>
      <c r="AE30" s="49" t="s">
        <v>13</v>
      </c>
      <c r="AK30" s="655">
        <v>1874.6</v>
      </c>
      <c r="AL30" s="656"/>
      <c r="AM30" s="656"/>
      <c r="AN30" s="656"/>
      <c r="AO30" s="57" t="s">
        <v>13</v>
      </c>
      <c r="AR30" s="667"/>
      <c r="AS30" s="664"/>
      <c r="AT30" s="664"/>
      <c r="AU30" s="665"/>
    </row>
    <row r="31" spans="2:48" ht="27" customHeight="1" thickTop="1" thickBot="1" x14ac:dyDescent="0.2">
      <c r="B31" s="690" t="s">
        <v>375</v>
      </c>
      <c r="C31" s="679"/>
      <c r="D31" s="679"/>
      <c r="E31" s="680"/>
      <c r="F31" s="673">
        <v>2077.1999999999998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7" workbookViewId="0">
      <selection activeCell="X24" sqref="X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4" width="2.875" style="45" customWidth="1"/>
    <col min="15" max="15" width="3" style="45" customWidth="1"/>
    <col min="16" max="18" width="4.875" style="45" customWidth="1"/>
    <col min="19" max="21" width="2.875" style="45" customWidth="1"/>
    <col min="22" max="23" width="2.5" style="45" customWidth="1"/>
    <col min="24" max="24" width="2.875" style="45" customWidth="1"/>
    <col min="25" max="25" width="7.875" style="45" customWidth="1"/>
    <col min="26" max="26" width="4.875" style="45" customWidth="1"/>
    <col min="27" max="27" width="2" style="45" customWidth="1"/>
    <col min="28" max="29" width="2.375" style="45" customWidth="1"/>
    <col min="30" max="30" width="3.125" style="45" customWidth="1"/>
    <col min="31" max="32" width="2.375" style="45" customWidth="1"/>
    <col min="33" max="33" width="2.875" style="45" customWidth="1"/>
    <col min="34" max="34" width="7.875" style="45" customWidth="1"/>
    <col min="35" max="36" width="4.375" style="45" customWidth="1"/>
    <col min="37" max="37" width="3.375" style="45" customWidth="1"/>
    <col min="38" max="39" width="2.875" style="45" customWidth="1"/>
    <col min="40" max="40" width="10.875" style="45" customWidth="1"/>
    <col min="41" max="41" width="2.875" style="45" customWidth="1"/>
    <col min="42" max="43" width="2.5" style="45" customWidth="1"/>
    <col min="44" max="44" width="2.875" style="45" customWidth="1"/>
    <col min="45" max="45" width="7.875" style="45" customWidth="1"/>
    <col min="46" max="46" width="11.875" style="45" customWidth="1"/>
    <col min="47" max="47" width="1.875" style="45" customWidth="1"/>
    <col min="48" max="57" width="9" style="45"/>
    <col min="58" max="58" width="16.1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パナソニックホームズ株式会社　神奈川支社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155.6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163.80000000000001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155.6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155.6</v>
      </c>
      <c r="P27" s="718"/>
      <c r="Q27" s="718"/>
      <c r="R27" s="718"/>
      <c r="S27" s="49" t="s">
        <v>38</v>
      </c>
      <c r="T27" s="70"/>
      <c r="U27" s="70"/>
      <c r="X27" s="68" t="s">
        <v>39</v>
      </c>
      <c r="Y27" s="71"/>
      <c r="AG27" s="58"/>
      <c r="AH27" s="58"/>
      <c r="AI27" s="58"/>
      <c r="AJ27" s="58"/>
      <c r="AK27" s="668">
        <f>+AG18+O27</f>
        <v>155.6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155.6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163.80000000000001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150.5</v>
      </c>
      <c r="G30" s="674"/>
      <c r="H30" s="214" t="s">
        <v>198</v>
      </c>
      <c r="L30" s="682"/>
      <c r="O30" s="61"/>
      <c r="Q30" s="684">
        <f>+ROUND(Z28,1)+ROUND(Z29,1)+ROUND(Z30,1)</f>
        <v>155.6</v>
      </c>
      <c r="R30" s="718"/>
      <c r="S30" s="718"/>
      <c r="T30" s="718"/>
      <c r="U30" s="49" t="s">
        <v>16</v>
      </c>
      <c r="X30" s="726" t="s">
        <v>186</v>
      </c>
      <c r="Y30" s="727"/>
      <c r="Z30" s="670"/>
      <c r="AA30" s="671"/>
      <c r="AB30" s="671"/>
      <c r="AC30" s="671"/>
      <c r="AD30" s="671"/>
      <c r="AE30" s="49" t="s">
        <v>13</v>
      </c>
      <c r="AK30" s="655">
        <v>147.80000000000001</v>
      </c>
      <c r="AL30" s="656"/>
      <c r="AM30" s="656"/>
      <c r="AN30" s="656"/>
      <c r="AO30" s="57" t="s">
        <v>13</v>
      </c>
      <c r="AR30" s="667"/>
      <c r="AS30" s="664"/>
      <c r="AT30" s="664"/>
      <c r="AU30" s="665"/>
    </row>
    <row r="31" spans="2:48" ht="27" customHeight="1" thickTop="1" thickBot="1" x14ac:dyDescent="0.2">
      <c r="B31" s="690" t="s">
        <v>375</v>
      </c>
      <c r="C31" s="679"/>
      <c r="D31" s="679"/>
      <c r="E31" s="680"/>
      <c r="F31" s="673">
        <v>163.80000000000001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4" zoomScale="50" zoomScaleNormal="50" workbookViewId="0">
      <selection activeCell="AE36" sqref="AE36"/>
    </sheetView>
  </sheetViews>
  <sheetFormatPr defaultColWidth="9" defaultRowHeight="11.25" x14ac:dyDescent="0.15"/>
  <cols>
    <col min="1" max="1" width="2.5" style="10" customWidth="1"/>
    <col min="2" max="3" width="3.875" style="10" customWidth="1"/>
    <col min="4" max="4" width="4.5" style="10" customWidth="1"/>
    <col min="5" max="5" width="3.875" style="10" customWidth="1"/>
    <col min="6" max="6" width="40.875" style="10" customWidth="1"/>
    <col min="7" max="7" width="9.875" style="10" customWidth="1"/>
    <col min="8" max="8" width="10.375" style="10" customWidth="1"/>
    <col min="9" max="26" width="9.875" style="10" customWidth="1"/>
    <col min="27" max="27" width="11.8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パナソニックホームズ株式会社　神奈川支社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48.8</v>
      </c>
      <c r="M9" s="377">
        <f>IF(OR(ｷ.紙くず!F24&gt;0,ｷ.紙くず!F24&lt;0),ｷ.紙くず!F24,IF(M$19&gt;0,"0",0))</f>
        <v>9.6</v>
      </c>
      <c r="N9" s="377">
        <f>IF(OR(ｸ.木くず!F24&gt;0,ｸ.木くず!F24&lt;0),ｸ.木くず!F24,IF(N$19&gt;0,"0",0))</f>
        <v>558.79999999999995</v>
      </c>
      <c r="O9" s="377">
        <f>IF(OR(ｹ.繊維くず!F24&gt;0,ｹ.繊維くず!F24&lt;0),ｹ.繊維くず!F24,IF(O$19&gt;0,"0",0))</f>
        <v>3.7</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126.6</v>
      </c>
      <c r="T9" s="377">
        <f>IF(OR(ｾ.ｶﾞﾗｽ･ｺﾝｸﾘ･陶磁器くず!F24&gt;0,ｾ.ｶﾞﾗｽ･ｺﾝｸﾘ･陶磁器くず!F24&lt;0),ｾ.ｶﾞﾗｽ･ｺﾝｸﾘ･陶磁器くず!F24,IF(T$19&gt;0,"0",0))</f>
        <v>120</v>
      </c>
      <c r="U9" s="377">
        <f>IF(OR(ｿ.鉱さい!F24&gt;0,ｿ.鉱さい!F24&lt;0),ｿ.鉱さい!F24,IF(U$19&gt;0,"0",0))</f>
        <v>0</v>
      </c>
      <c r="V9" s="377">
        <f>IF(OR(ﾀ.がれき類!F24&gt;0,ﾀ.がれき類!F24&lt;0),ﾀ.がれき類!F24,IF(V$19&gt;0,"0",0))</f>
        <v>2077.1999999999998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163.80000000000001</v>
      </c>
      <c r="AA9" s="379">
        <f>IF(SUM(G9:Z9)&gt;0,SUM(G9:Z9),IF(AA$19&gt;0,"0",0))</f>
        <v>3108.5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48.8</v>
      </c>
      <c r="M14" s="383">
        <f>IF(OR(ｷ.紙くず!F29&gt;0,ｷ.紙くず!F29&lt;0),ｷ.紙くず!F29,IF(M$19&gt;0,"0",0))</f>
        <v>9.6</v>
      </c>
      <c r="N14" s="383">
        <f>IF(OR(ｸ.木くず!F29&gt;0,ｸ.木くず!F29&lt;0),ｸ.木くず!F29,IF(N$19&gt;0,"0",0))</f>
        <v>558.79999999999995</v>
      </c>
      <c r="O14" s="383">
        <f>IF(OR(ｹ.繊維くず!F29&gt;0,ｹ.繊維くず!F29&lt;0),ｹ.繊維くず!F29,IF(O$19&gt;0,"0",0))</f>
        <v>3.7</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126.6</v>
      </c>
      <c r="T14" s="383">
        <f>IF(OR(ｾ.ｶﾞﾗｽ･ｺﾝｸﾘ･陶磁器くず!F29&gt;0,ｾ.ｶﾞﾗｽ･ｺﾝｸﾘ･陶磁器くず!F29&lt;0),ｾ.ｶﾞﾗｽ･ｺﾝｸﾘ･陶磁器くず!F29,IF(T$19&gt;0,"0",0))</f>
        <v>120</v>
      </c>
      <c r="U14" s="383">
        <f>IF(OR(ｿ.鉱さい!F29&gt;0,ｿ.鉱さい!F29&lt;0),ｿ.鉱さい!F29,IF(U$19&gt;0,"0",0))</f>
        <v>0</v>
      </c>
      <c r="V14" s="383">
        <f>IF(OR(ﾀ.がれき類!F29&gt;0,ﾀ.がれき類!F29&lt;0),ﾀ.がれき類!F29,IF(V$19&gt;0,"0",0))</f>
        <v>2077.1999999999998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163.80000000000001</v>
      </c>
      <c r="AA14" s="385">
        <f t="shared" si="0"/>
        <v>3108.5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43.1</v>
      </c>
      <c r="M15" s="383">
        <f>IF(OR(ｷ.紙くず!F30&gt;0,ｷ.紙くず!F30&lt;0),ｷ.紙くず!F30,IF(M$19&gt;0,"0",0))</f>
        <v>9.6</v>
      </c>
      <c r="N15" s="383">
        <f>IF(OR(ｸ.木くず!F30&gt;0,ｸ.木くず!F30&lt;0),ｸ.木くず!F30,IF(N$19&gt;0,"0",0))</f>
        <v>463.9</v>
      </c>
      <c r="O15" s="383">
        <f>IF(OR(ｹ.繊維くず!F30&gt;0,ｹ.繊維くず!F30&lt;0),ｹ.繊維くず!F30,IF(O$19&gt;0,"0",0))</f>
        <v>3.7</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12.3</v>
      </c>
      <c r="T15" s="383">
        <f>IF(OR(ｾ.ｶﾞﾗｽ･ｺﾝｸﾘ･陶磁器くず!F30&gt;0,ｾ.ｶﾞﾗｽ･ｺﾝｸﾘ･陶磁器くず!F30&lt;0),ｾ.ｶﾞﾗｽ･ｺﾝｸﾘ･陶磁器くず!F30,IF(T$19&gt;0,"0",0))</f>
        <v>120</v>
      </c>
      <c r="U15" s="383">
        <f>IF(OR(ｿ.鉱さい!F30&gt;0,ｿ.鉱さい!F30&lt;0),ｿ.鉱さい!F30,IF(U$19&gt;0,"0",0))</f>
        <v>0</v>
      </c>
      <c r="V15" s="383">
        <f>IF(OR(ﾀ.がれき類!F30&gt;0,ﾀ.がれき類!F30&lt;0),ﾀ.がれき類!F30,IF(V$19&gt;0,"0",0))</f>
        <v>206.6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150.5</v>
      </c>
      <c r="AA15" s="385">
        <f t="shared" si="0"/>
        <v>1009.7</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48.8</v>
      </c>
      <c r="M16" s="383">
        <f>IF(OR(ｷ.紙くず!F31&gt;0,ｷ.紙くず!F31&lt;0),ｷ.紙くず!F31,IF(M$19&gt;0,"0",0))</f>
        <v>9.6</v>
      </c>
      <c r="N16" s="383">
        <f>IF(OR(ｸ.木くず!F31&gt;0,ｸ.木くず!F31&lt;0),ｸ.木くず!F31,IF(N$19&gt;0,"0",0))</f>
        <v>558.79999999999995</v>
      </c>
      <c r="O16" s="383">
        <f>IF(OR(ｹ.繊維くず!F31&gt;0,ｹ.繊維くず!F31&lt;0),ｹ.繊維くず!F31,IF(O$19&gt;0,"0",0))</f>
        <v>3.7</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126.6</v>
      </c>
      <c r="T16" s="383">
        <f>IF(OR(ｾ.ｶﾞﾗｽ･ｺﾝｸﾘ･陶磁器くず!F31&gt;0,ｾ.ｶﾞﾗｽ･ｺﾝｸﾘ･陶磁器くず!F31&lt;0),ｾ.ｶﾞﾗｽ･ｺﾝｸﾘ･陶磁器くず!F31,IF(T$19&gt;0,"0",0))</f>
        <v>120</v>
      </c>
      <c r="U16" s="383">
        <f>IF(OR(ｿ.鉱さい!F31&gt;0,ｿ.鉱さい!F31&lt;0),ｿ.鉱さい!F31,IF(U$19&gt;0,"0",0))</f>
        <v>0</v>
      </c>
      <c r="V16" s="383">
        <f>IF(OR(ﾀ.がれき類!F31&gt;0,ﾀ.がれき類!F31&lt;0),ﾀ.がれき類!F31,IF(V$19&gt;0,"0",0))</f>
        <v>2077.1999999999998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163.80000000000001</v>
      </c>
      <c r="AA16" s="385">
        <f t="shared" si="0"/>
        <v>3108.5</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46.3</v>
      </c>
      <c r="M19" s="389">
        <f t="shared" si="1"/>
        <v>9.1</v>
      </c>
      <c r="N19" s="389">
        <f t="shared" si="1"/>
        <v>530.79999999999995</v>
      </c>
      <c r="O19" s="389">
        <f t="shared" si="1"/>
        <v>3.5</v>
      </c>
      <c r="P19" s="389">
        <f t="shared" si="1"/>
        <v>0</v>
      </c>
      <c r="Q19" s="389">
        <f t="shared" si="1"/>
        <v>0</v>
      </c>
      <c r="R19" s="389">
        <f t="shared" si="1"/>
        <v>0</v>
      </c>
      <c r="S19" s="389">
        <f t="shared" si="1"/>
        <v>120.2</v>
      </c>
      <c r="T19" s="389">
        <f t="shared" si="1"/>
        <v>114</v>
      </c>
      <c r="U19" s="389">
        <f t="shared" si="1"/>
        <v>0</v>
      </c>
      <c r="V19" s="389">
        <f t="shared" si="1"/>
        <v>1973.3</v>
      </c>
      <c r="W19" s="389">
        <f t="shared" si="1"/>
        <v>0</v>
      </c>
      <c r="X19" s="389">
        <f t="shared" si="1"/>
        <v>0</v>
      </c>
      <c r="Y19" s="389">
        <f t="shared" si="1"/>
        <v>0</v>
      </c>
      <c r="Z19" s="390">
        <f t="shared" si="1"/>
        <v>155.6</v>
      </c>
      <c r="AA19" s="391">
        <f t="shared" ref="AA19:AA25" si="2">SUM(G19:Z19)</f>
        <v>2952.7999999999997</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46.3</v>
      </c>
      <c r="M37" s="424">
        <f t="shared" si="8"/>
        <v>9.1</v>
      </c>
      <c r="N37" s="424">
        <f t="shared" si="8"/>
        <v>530.79999999999995</v>
      </c>
      <c r="O37" s="424">
        <f t="shared" si="8"/>
        <v>3.5</v>
      </c>
      <c r="P37" s="424">
        <f t="shared" si="8"/>
        <v>0</v>
      </c>
      <c r="Q37" s="424">
        <f t="shared" si="8"/>
        <v>0</v>
      </c>
      <c r="R37" s="424">
        <f t="shared" si="8"/>
        <v>0</v>
      </c>
      <c r="S37" s="424">
        <f t="shared" si="8"/>
        <v>120.2</v>
      </c>
      <c r="T37" s="424">
        <f t="shared" si="8"/>
        <v>114</v>
      </c>
      <c r="U37" s="424">
        <f t="shared" si="8"/>
        <v>0</v>
      </c>
      <c r="V37" s="424">
        <f t="shared" si="8"/>
        <v>1973.3</v>
      </c>
      <c r="W37" s="424">
        <f t="shared" si="8"/>
        <v>0</v>
      </c>
      <c r="X37" s="424">
        <f t="shared" si="8"/>
        <v>0</v>
      </c>
      <c r="Y37" s="424">
        <f t="shared" si="8"/>
        <v>0</v>
      </c>
      <c r="Z37" s="425">
        <f t="shared" si="8"/>
        <v>155.6</v>
      </c>
      <c r="AA37" s="426">
        <f t="shared" si="4"/>
        <v>2952.7999999999997</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46.3</v>
      </c>
      <c r="M38" s="415">
        <f t="shared" si="9"/>
        <v>9.1</v>
      </c>
      <c r="N38" s="415">
        <f t="shared" si="9"/>
        <v>530.79999999999995</v>
      </c>
      <c r="O38" s="415">
        <f t="shared" si="9"/>
        <v>3.5</v>
      </c>
      <c r="P38" s="415">
        <f t="shared" si="9"/>
        <v>0</v>
      </c>
      <c r="Q38" s="415">
        <f t="shared" si="9"/>
        <v>0</v>
      </c>
      <c r="R38" s="415">
        <f t="shared" si="9"/>
        <v>0</v>
      </c>
      <c r="S38" s="415">
        <f t="shared" si="9"/>
        <v>120.2</v>
      </c>
      <c r="T38" s="415">
        <f t="shared" si="9"/>
        <v>114</v>
      </c>
      <c r="U38" s="415">
        <f t="shared" si="9"/>
        <v>0</v>
      </c>
      <c r="V38" s="415">
        <f t="shared" si="9"/>
        <v>1973.3</v>
      </c>
      <c r="W38" s="415">
        <f t="shared" si="9"/>
        <v>0</v>
      </c>
      <c r="X38" s="415">
        <f t="shared" si="9"/>
        <v>0</v>
      </c>
      <c r="Y38" s="415">
        <f t="shared" si="9"/>
        <v>0</v>
      </c>
      <c r="Z38" s="416">
        <f t="shared" si="9"/>
        <v>155.6</v>
      </c>
      <c r="AA38" s="417">
        <f t="shared" si="4"/>
        <v>2952.7999999999997</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46.3</v>
      </c>
      <c r="M39" s="418">
        <f>+ｷ.紙くず!$Z$28</f>
        <v>9.1</v>
      </c>
      <c r="N39" s="418">
        <f>+ｸ.木くず!$Z$28</f>
        <v>530.79999999999995</v>
      </c>
      <c r="O39" s="418">
        <f>+ｹ.繊維くず!$Z$28</f>
        <v>3.5</v>
      </c>
      <c r="P39" s="418">
        <f>+ｺ.動植物性残さ!$Z$28</f>
        <v>0</v>
      </c>
      <c r="Q39" s="418">
        <f>+ｻ.動物系固形不要物!$Z$28</f>
        <v>0</v>
      </c>
      <c r="R39" s="418">
        <f>+ｼ.ｺﾞﾑくず!$Z$28</f>
        <v>0</v>
      </c>
      <c r="S39" s="418">
        <f>+ｽ.金属くず!$Z$28</f>
        <v>120.2</v>
      </c>
      <c r="T39" s="418">
        <f>+ｾ.ｶﾞﾗｽ･ｺﾝｸﾘ･陶磁器くず!$Z$28</f>
        <v>114</v>
      </c>
      <c r="U39" s="418">
        <f>+ｿ.鉱さい!$Z$28</f>
        <v>0</v>
      </c>
      <c r="V39" s="418">
        <f>+ﾀ.がれき類!$Z$28</f>
        <v>1973.3</v>
      </c>
      <c r="W39" s="418">
        <f>+ﾁ.動物のふん尿!$Z$28</f>
        <v>0</v>
      </c>
      <c r="X39" s="418">
        <f>+ﾂ.動物の死体!$Z$28</f>
        <v>0</v>
      </c>
      <c r="Y39" s="418">
        <f>+ﾃ.ばいじん!$Z$28</f>
        <v>0</v>
      </c>
      <c r="Z39" s="419">
        <f>+ﾄ.混合廃棄物その他!$Z$28</f>
        <v>155.6</v>
      </c>
      <c r="AA39" s="420">
        <f t="shared" si="4"/>
        <v>2952.7999999999997</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46.3</v>
      </c>
      <c r="M43" s="427">
        <f>+ｷ.紙くず!$AK$27</f>
        <v>9.1</v>
      </c>
      <c r="N43" s="427">
        <f>+ｸ.木くず!$AK$27</f>
        <v>530.79999999999995</v>
      </c>
      <c r="O43" s="427">
        <f>+ｹ.繊維くず!$AK$27</f>
        <v>3.5</v>
      </c>
      <c r="P43" s="427">
        <f>+ｺ.動植物性残さ!$AK$27</f>
        <v>0</v>
      </c>
      <c r="Q43" s="427">
        <f>+ｻ.動物系固形不要物!$AK$27</f>
        <v>0</v>
      </c>
      <c r="R43" s="427">
        <f>+ｼ.ｺﾞﾑくず!$AK$27</f>
        <v>0</v>
      </c>
      <c r="S43" s="427">
        <f>+ｽ.金属くず!$AK$27</f>
        <v>120.2</v>
      </c>
      <c r="T43" s="427">
        <f>+ｾ.ｶﾞﾗｽ･ｺﾝｸﾘ･陶磁器くず!$AK$27</f>
        <v>114</v>
      </c>
      <c r="U43" s="427">
        <f>+ｿ.鉱さい!$AK$27</f>
        <v>0</v>
      </c>
      <c r="V43" s="427">
        <f>+ﾀ.がれき類!$AK$27</f>
        <v>1973.3</v>
      </c>
      <c r="W43" s="427">
        <f>+ﾁ.動物のふん尿!$AK$27</f>
        <v>0</v>
      </c>
      <c r="X43" s="427">
        <f>+ﾂ.動物の死体!$AK$27</f>
        <v>0</v>
      </c>
      <c r="Y43" s="427">
        <f>+ﾃ.ばいじん!$AK$27</f>
        <v>0</v>
      </c>
      <c r="Z43" s="428">
        <f>+ﾄ.混合廃棄物その他!$AK$27</f>
        <v>155.6</v>
      </c>
      <c r="AA43" s="429">
        <f t="shared" si="4"/>
        <v>2952.7999999999997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40.9</v>
      </c>
      <c r="M44" s="430">
        <f>+ｷ.紙くず!$AK$30</f>
        <v>9.1</v>
      </c>
      <c r="N44" s="430">
        <f>+ｸ.木くず!$AK$30</f>
        <v>440.7</v>
      </c>
      <c r="O44" s="430">
        <f>+ｹ.繊維くず!$AK$30</f>
        <v>3.5</v>
      </c>
      <c r="P44" s="430">
        <f>+ｺ.動植物性残さ!$AK$30</f>
        <v>0</v>
      </c>
      <c r="Q44" s="430">
        <f>+ｻ.動物系固形不要物!$AK$30</f>
        <v>0</v>
      </c>
      <c r="R44" s="430">
        <f>+ｼ.ｺﾞﾑくず!$AK$30</f>
        <v>0</v>
      </c>
      <c r="S44" s="430">
        <f>+ｽ.金属くず!$AK$30</f>
        <v>11.6</v>
      </c>
      <c r="T44" s="430">
        <f>+ｾ.ｶﾞﾗｽ･ｺﾝｸﾘ･陶磁器くず!$AK$30</f>
        <v>114</v>
      </c>
      <c r="U44" s="430">
        <f>+ｿ.鉱さい!$AK$30</f>
        <v>0</v>
      </c>
      <c r="V44" s="430">
        <f>+ﾀ.がれき類!$AK$30</f>
        <v>1874.6</v>
      </c>
      <c r="W44" s="430">
        <f>+ﾁ.動物のふん尿!$AK$30</f>
        <v>0</v>
      </c>
      <c r="X44" s="430">
        <f>+ﾂ.動物の死体!$AK$30</f>
        <v>0</v>
      </c>
      <c r="Y44" s="430">
        <f>+ﾃ.ばいじん!$AK$30</f>
        <v>0</v>
      </c>
      <c r="Z44" s="431">
        <f>+ﾄ.混合廃棄物その他!$AK$30</f>
        <v>147.80000000000001</v>
      </c>
      <c r="AA44" s="432">
        <f t="shared" si="4"/>
        <v>2642.2</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46.3</v>
      </c>
      <c r="M45" s="433">
        <f>+ｷ.紙くず!$AR$24</f>
        <v>9.1</v>
      </c>
      <c r="N45" s="433">
        <f>+ｸ.木くず!$AR$24</f>
        <v>530.79999999999995</v>
      </c>
      <c r="O45" s="433">
        <f>+ｹ.繊維くず!$AR$24</f>
        <v>3.5</v>
      </c>
      <c r="P45" s="433">
        <f>+ｺ.動植物性残さ!$AR$24</f>
        <v>0</v>
      </c>
      <c r="Q45" s="433">
        <f>+ｻ.動物系固形不要物!$AR$24</f>
        <v>0</v>
      </c>
      <c r="R45" s="433">
        <f>+ｼ.ｺﾞﾑくず!$AR$24</f>
        <v>0</v>
      </c>
      <c r="S45" s="433">
        <f>+ｽ.金属くず!$AR$24</f>
        <v>120.2</v>
      </c>
      <c r="T45" s="433">
        <f>+ｾ.ｶﾞﾗｽ･ｺﾝｸﾘ･陶磁器くず!$AR$24</f>
        <v>114</v>
      </c>
      <c r="U45" s="433">
        <f>+ｿ.鉱さい!$AR$24</f>
        <v>0</v>
      </c>
      <c r="V45" s="433">
        <f>+ﾀ.がれき類!$AR$24</f>
        <v>1973.3</v>
      </c>
      <c r="W45" s="433">
        <f>+ﾁ.動物のふん尿!$AR$24</f>
        <v>0</v>
      </c>
      <c r="X45" s="433">
        <f>+ﾂ.動物の死体!$AR$24</f>
        <v>0</v>
      </c>
      <c r="Y45" s="433">
        <f>+ﾃ.ばいじん!$AR$24</f>
        <v>0</v>
      </c>
      <c r="Z45" s="434">
        <f>+ﾄ.混合廃棄物その他!$AR$24</f>
        <v>155.6</v>
      </c>
      <c r="AA45" s="435">
        <f t="shared" si="4"/>
        <v>2952.7999999999997</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95.1</v>
      </c>
      <c r="M55" s="480">
        <f t="shared" si="10"/>
        <v>18.7</v>
      </c>
      <c r="N55" s="480">
        <f t="shared" si="10"/>
        <v>1089.5999999999999</v>
      </c>
      <c r="O55" s="480">
        <f t="shared" si="10"/>
        <v>7.2</v>
      </c>
      <c r="P55" s="480">
        <f t="shared" si="10"/>
        <v>0</v>
      </c>
      <c r="Q55" s="480">
        <f t="shared" si="10"/>
        <v>0</v>
      </c>
      <c r="R55" s="480">
        <f t="shared" si="10"/>
        <v>0</v>
      </c>
      <c r="S55" s="480">
        <f t="shared" si="10"/>
        <v>246.8</v>
      </c>
      <c r="T55" s="480">
        <f t="shared" si="10"/>
        <v>234</v>
      </c>
      <c r="U55" s="480">
        <f t="shared" si="10"/>
        <v>0</v>
      </c>
      <c r="V55" s="480">
        <f t="shared" si="10"/>
        <v>4050.5</v>
      </c>
      <c r="W55" s="480">
        <f t="shared" si="10"/>
        <v>0</v>
      </c>
      <c r="X55" s="480">
        <f t="shared" si="10"/>
        <v>0</v>
      </c>
      <c r="Y55" s="480">
        <f t="shared" si="10"/>
        <v>0</v>
      </c>
      <c r="Z55" s="480">
        <f t="shared" si="10"/>
        <v>319.39999999999998</v>
      </c>
      <c r="AA55" s="481">
        <f>+AA9+AA19+AA20</f>
        <v>6061.2999999999993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42"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875" style="22" customWidth="1"/>
    <col min="4" max="4" width="3.375" style="22" customWidth="1"/>
    <col min="5" max="5" width="8.875" style="22" customWidth="1"/>
    <col min="6" max="6" width="2.875" style="22" customWidth="1"/>
    <col min="7" max="7" width="9.875" style="22" customWidth="1"/>
    <col min="8" max="8" width="1.875" style="22" customWidth="1"/>
    <col min="9" max="9" width="3.875" style="22" customWidth="1"/>
    <col min="10" max="10" width="9.875" style="22" customWidth="1"/>
    <col min="11" max="11" width="1.875" style="22" customWidth="1"/>
    <col min="12" max="12" width="3.875" style="22" customWidth="1"/>
    <col min="13" max="13" width="9.875" style="22" customWidth="1"/>
    <col min="14" max="14" width="1.875" style="22" customWidth="1"/>
    <col min="15" max="15" width="4.875" style="22" customWidth="1"/>
    <col min="16" max="16" width="8.875" style="22" customWidth="1"/>
    <col min="17" max="17" width="1.875" style="22" customWidth="1"/>
    <col min="18" max="18" width="4.875" style="22" customWidth="1"/>
    <col min="19" max="19" width="0.875" style="22" customWidth="1"/>
    <col min="20" max="20" width="7.875" style="22" customWidth="1"/>
    <col min="21" max="21" width="1.375" style="22" customWidth="1"/>
    <col min="22" max="22" width="2.1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 6年 6月 15日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横浜市都筑区中川中央1-28-9</v>
      </c>
      <c r="M16" s="884"/>
      <c r="N16" s="884"/>
      <c r="O16" s="884"/>
      <c r="P16" s="884"/>
      <c r="Q16" s="884"/>
      <c r="R16" s="884"/>
      <c r="S16" s="884"/>
      <c r="T16" s="884"/>
      <c r="U16" s="282"/>
    </row>
    <row r="17" spans="1:21" ht="26.25" customHeight="1" x14ac:dyDescent="0.15">
      <c r="C17" s="86"/>
      <c r="I17" s="25"/>
      <c r="J17" s="25" t="s">
        <v>7</v>
      </c>
      <c r="K17" s="25"/>
      <c r="L17" s="884" t="str">
        <f>+表紙!L41</f>
        <v>パナソニックホームズ㈱神奈川支社　支社長　久保　健一</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045-913-6675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パナソニックホームズ株式会社　神奈川支社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2527</v>
      </c>
      <c r="Q25" s="891"/>
      <c r="R25" s="891"/>
      <c r="S25" s="891"/>
      <c r="T25" s="891"/>
      <c r="U25" s="892"/>
    </row>
    <row r="26" spans="1:21" ht="26.25" customHeight="1" x14ac:dyDescent="0.15">
      <c r="C26" s="538" t="s">
        <v>11</v>
      </c>
      <c r="D26" s="539"/>
      <c r="E26" s="540"/>
      <c r="F26" s="906" t="str">
        <f>+表紙!F50</f>
        <v>横浜市都筑区中川中央1-28-9</v>
      </c>
      <c r="G26" s="907"/>
      <c r="H26" s="907"/>
      <c r="I26" s="907"/>
      <c r="J26" s="907"/>
      <c r="K26" s="907"/>
      <c r="L26" s="907"/>
      <c r="M26" s="907"/>
      <c r="N26" s="341" t="s">
        <v>172</v>
      </c>
      <c r="O26"/>
      <c r="P26"/>
      <c r="Q26" s="901" t="str">
        <f>IF(+表紙!Q50="","",+表紙!Q50)</f>
        <v>045-913-6675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０６－総合工事業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6832</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242人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8</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3108.5</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①生産工程において外壁・屋根・床材などの部材をパネル化にして廃棄物の発生抑制を実施　　　　　　　　②端材の短尺材への活用等による設計変更を実施し削減を達成　　　　　　　　　　　　　　　　　　　　　　　　　　③建設現場における天井下地材及び木質床材施工の先行工法を標準化し、端材の発生抑制を
実施
④建設現場の木工事における、プレカット発注を実施し、木くずの発生抑制を実施　　　　　　　　　　　　　　　　　⑤資材積算方法を一部見直し、精度向上とともに余剰材の発生抑制を実施　　　　　　　　　　　　　　　　　　　　　⑥施工改善委員会の継続での、部材の省力化を目的に、工場生産部材を推進実施</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8</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2952.7999999999997</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施工効率化委員会の継続実施による、更なる省梱包化や、工場プレカット化を実施する。
又現場では、分別用名札タグを施工店につけてもらい、更なる分別の向上を図ります。</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新築部門では、①紙くず②廃プラスチック③鉄くず④アルミ⑤電線⑥石膏ボード⑦木材⑧接着剤⑨コーキング付着物と徹底した分別を各作業者が現場にて実施しております。分別に関しては施工チェーン会の職種別部会にて定期的な勉強会を開催し周知徹底しおります。又余剰部材の早期返品による再利用を促進しております。</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分別パトロールの継続実施と、分別名札タグ取り付けによる、回収促進強化及び徹底</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3108.5</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1009.7</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3108.5</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毎年度末に、専用チェックシートを用い、収集運搬業者及び中間処分場の（最終処分場）現地確認調査を実施しております。</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2952.7999999999997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2642.2</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2952.7999999999997</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最終処分場の現地確認及び、中間処分先からのルート再確認、定期的な解体現場パトロール及び中間処分場の現地確認の実施</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2024-06-24T07:19:02Z</dcterms:created>
  <dcterms:modified xsi:type="dcterms:W3CDTF">2024-06-24T07:19:03Z</dcterms:modified>
</cp:coreProperties>
</file>