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8_{72D56ABB-EC10-4B71-88C1-DB4FDAD089FA}" xr6:coauthVersionLast="47" xr6:coauthVersionMax="47" xr10:uidLastSave="{00000000-0000-0000-0000-000000000000}"/>
  <bookViews>
    <workbookView xWindow="16284" yWindow="2856" windowWidth="23256" windowHeight="12456" tabRatio="808" xr2:uid="{00000000-000D-0000-FFFF-FFFF00000000}"/>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83"/>
  <c r="Y52" i="94" s="1"/>
  <c r="AL31" i="91"/>
  <c r="X52" i="94" s="1"/>
  <c r="AL31" i="90"/>
  <c r="W52" i="94" s="1"/>
  <c r="AL31" i="82"/>
  <c r="U52" i="94" s="1"/>
  <c r="AL31" i="79"/>
  <c r="R52" i="94" s="1"/>
  <c r="AL31" i="89"/>
  <c r="Q52" i="94" s="1"/>
  <c r="AL31" i="88"/>
  <c r="P52" i="94" s="1"/>
  <c r="AL31" i="86"/>
  <c r="N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M45" i="94"/>
  <c r="N45" i="94"/>
  <c r="F12" i="89"/>
  <c r="H24" i="89" s="1"/>
  <c r="Y18" i="91"/>
  <c r="P16" i="91" s="1"/>
  <c r="X50" i="94" s="1"/>
  <c r="H31" i="88" l="1"/>
  <c r="AL27" i="80"/>
  <c r="AL31" i="80" s="1"/>
  <c r="V52" i="94" s="1"/>
  <c r="N38" i="94"/>
  <c r="N37" i="94" s="1"/>
  <c r="N19" i="94" s="1"/>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AA25" i="94"/>
  <c r="AL27" i="89"/>
  <c r="AL27" i="79"/>
  <c r="R43" i="94" s="1"/>
  <c r="AL27" i="85"/>
  <c r="AL31" i="85" s="1"/>
  <c r="M52" i="94" s="1"/>
  <c r="Q31" i="94"/>
  <c r="N32" i="94"/>
  <c r="N31" i="94" s="1"/>
  <c r="N26" i="94" s="1"/>
  <c r="N27" i="94" s="1"/>
  <c r="Y21" i="91"/>
  <c r="H27" i="91" s="1"/>
  <c r="P16" i="92"/>
  <c r="Z50" i="94" s="1"/>
  <c r="AA22" i="94"/>
  <c r="AA28" i="94"/>
  <c r="AL27" i="90"/>
  <c r="H29" i="90" s="1"/>
  <c r="AL27" i="78"/>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L31" i="87" s="1"/>
  <c r="O52" i="94" s="1"/>
  <c r="AA24" i="94"/>
  <c r="Y18" i="80"/>
  <c r="Y18" i="90"/>
  <c r="AL27" i="92"/>
  <c r="AL31" i="92" s="1"/>
  <c r="Z52" i="94" s="1"/>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AL31" i="81" s="1"/>
  <c r="S52" i="94" s="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H29" i="80" l="1"/>
  <c r="V43" i="94"/>
  <c r="H29" i="84"/>
  <c r="AL31" i="84"/>
  <c r="T52" i="94" s="1"/>
  <c r="H29" i="78"/>
  <c r="AL31" i="78"/>
  <c r="L52" i="94" s="1"/>
  <c r="L43" i="94"/>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0" authorId="0" shapeId="0" xr:uid="{00000000-0006-0000-0000-000001000000}">
      <text>
        <r>
          <rPr>
            <b/>
            <sz val="9"/>
            <color indexed="81"/>
            <rFont val="ＭＳ Ｐゴシック"/>
            <family val="3"/>
            <charset val="128"/>
          </rPr>
          <t>説明文が表示されます</t>
        </r>
      </text>
    </comment>
    <comment ref="N28" authorId="0" shapeId="0" xr:uid="{00000000-0006-0000-0000-000002000000}">
      <text>
        <r>
          <rPr>
            <b/>
            <sz val="10"/>
            <color indexed="81"/>
            <rFont val="ＭＳ Ｐゴシック"/>
            <family val="3"/>
            <charset val="128"/>
          </rPr>
          <t>「○」の表示を消す場合は、プルダウン・メニュー「○」の下に現れる空白部分を選んでください。</t>
        </r>
      </text>
    </comment>
    <comment ref="O28" authorId="0" shapeId="0" xr:uid="{00000000-0006-0000-0000-000003000000}">
      <text>
        <r>
          <rPr>
            <b/>
            <sz val="10"/>
            <color indexed="81"/>
            <rFont val="ＭＳ Ｐゴシック"/>
            <family val="3"/>
            <charset val="128"/>
          </rPr>
          <t>「○」の表示を消す場合は、プルダウン・メニュー「○」の下に現れる空白部分を選んでください。</t>
        </r>
      </text>
    </comment>
    <comment ref="M48" authorId="0" shapeId="0" xr:uid="{00000000-0006-0000-0000-00000400000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xr:uid="{CB90D6F4-3E53-4B1A-BEFD-F3C921268590}">
      <text>
        <r>
          <rPr>
            <b/>
            <sz val="11"/>
            <color indexed="81"/>
            <rFont val="ＭＳ Ｐゴシック"/>
            <family val="3"/>
            <charset val="128"/>
          </rPr>
          <t xml:space="preserve">産業分類をメニューから選んでください。
</t>
        </r>
      </text>
    </comment>
    <comment ref="L52" authorId="0" shapeId="0" xr:uid="{40BF852A-0AE8-4794-80A6-5B0E1B6576B5}">
      <text>
        <r>
          <rPr>
            <b/>
            <sz val="11"/>
            <color indexed="81"/>
            <rFont val="ＭＳ Ｐゴシック"/>
            <family val="3"/>
            <charset val="128"/>
          </rPr>
          <t>事業の種類を具体的に記載してください。</t>
        </r>
      </text>
    </comment>
    <comment ref="H63" authorId="0" shapeId="0" xr:uid="{00000000-0006-0000-0000-000007000000}">
      <text>
        <r>
          <rPr>
            <b/>
            <sz val="11"/>
            <color indexed="81"/>
            <rFont val="ＭＳ Ｐゴシック"/>
            <family val="3"/>
            <charset val="128"/>
          </rPr>
          <t>種類ごとのシートから自動的に計算されます。</t>
        </r>
      </text>
    </comment>
    <comment ref="M63" authorId="0" shapeId="0" xr:uid="{00000000-0006-0000-0000-000008000000}">
      <text>
        <r>
          <rPr>
            <b/>
            <sz val="11"/>
            <color indexed="81"/>
            <rFont val="ＭＳ Ｐゴシック"/>
            <family val="3"/>
            <charset val="128"/>
          </rPr>
          <t>種類ごとのシートから自動的に計算されます。</t>
        </r>
      </text>
    </comment>
    <comment ref="H64" authorId="0" shapeId="0" xr:uid="{00000000-0006-0000-0000-000009000000}">
      <text>
        <r>
          <rPr>
            <b/>
            <sz val="11"/>
            <color indexed="81"/>
            <rFont val="ＭＳ Ｐゴシック"/>
            <family val="3"/>
            <charset val="128"/>
          </rPr>
          <t>種類ごとのシートから自動的に計算されます。</t>
        </r>
      </text>
    </comment>
    <comment ref="M64" authorId="0" shapeId="0" xr:uid="{00000000-0006-0000-0000-00000A000000}">
      <text>
        <r>
          <rPr>
            <b/>
            <sz val="11"/>
            <color indexed="81"/>
            <rFont val="ＭＳ Ｐゴシック"/>
            <family val="3"/>
            <charset val="128"/>
          </rPr>
          <t>種類ごとのシートから自動的に計算されます。</t>
        </r>
      </text>
    </comment>
    <comment ref="H65" authorId="0" shapeId="0" xr:uid="{00000000-0006-0000-0000-00000B000000}">
      <text>
        <r>
          <rPr>
            <b/>
            <sz val="11"/>
            <color indexed="81"/>
            <rFont val="ＭＳ Ｐゴシック"/>
            <family val="3"/>
            <charset val="128"/>
          </rPr>
          <t>種類ごとのシートから自動的に計算されます。</t>
        </r>
      </text>
    </comment>
    <comment ref="M65" authorId="0" shapeId="0" xr:uid="{00000000-0006-0000-0000-00000C000000}">
      <text>
        <r>
          <rPr>
            <b/>
            <sz val="11"/>
            <color indexed="81"/>
            <rFont val="ＭＳ Ｐゴシック"/>
            <family val="3"/>
            <charset val="128"/>
          </rPr>
          <t>種類ごとのシートから自動的に計算されます。</t>
        </r>
      </text>
    </comment>
    <comment ref="H66" authorId="0" shapeId="0" xr:uid="{00000000-0006-0000-0000-00000D000000}">
      <text>
        <r>
          <rPr>
            <b/>
            <sz val="11"/>
            <color indexed="81"/>
            <rFont val="ＭＳ Ｐゴシック"/>
            <family val="3"/>
            <charset val="128"/>
          </rPr>
          <t>種類ごとのシートから自動的に計算されます。</t>
        </r>
      </text>
    </comment>
    <comment ref="M66" authorId="0" shapeId="0" xr:uid="{00000000-0006-0000-0000-00000E000000}">
      <text>
        <r>
          <rPr>
            <b/>
            <sz val="11"/>
            <color indexed="81"/>
            <rFont val="ＭＳ Ｐゴシック"/>
            <family val="3"/>
            <charset val="128"/>
          </rPr>
          <t>種類ごとのシートから自動的に計算されます。</t>
        </r>
      </text>
    </comment>
    <comment ref="H67" authorId="0" shapeId="0" xr:uid="{00000000-0006-0000-0000-00000F000000}">
      <text>
        <r>
          <rPr>
            <b/>
            <sz val="11"/>
            <color indexed="81"/>
            <rFont val="ＭＳ Ｐゴシック"/>
            <family val="3"/>
            <charset val="128"/>
          </rPr>
          <t>種類ごとのシートから自動的に計算されます。</t>
        </r>
      </text>
    </comment>
    <comment ref="M67" authorId="0" shapeId="0" xr:uid="{00000000-0006-0000-0000-00001000000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900-000001000000}">
      <text>
        <r>
          <rPr>
            <sz val="10"/>
            <color indexed="81"/>
            <rFont val="ＭＳ Ｐゴシック"/>
            <family val="3"/>
            <charset val="128"/>
          </rPr>
          <t>「表紙」シートで選択された○印が自動的に反映されます。</t>
        </r>
      </text>
    </comment>
    <comment ref="AU4" authorId="0" shapeId="0" xr:uid="{00000000-0006-0000-0900-000002000000}">
      <text>
        <r>
          <rPr>
            <sz val="10"/>
            <color indexed="81"/>
            <rFont val="ＭＳ Ｐゴシック"/>
            <family val="3"/>
            <charset val="128"/>
          </rPr>
          <t>「表紙」シートで選択された○印が自動的に反映されます。</t>
        </r>
      </text>
    </comment>
    <comment ref="AF5" authorId="0" shapeId="0" xr:uid="{00000000-0006-0000-09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9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9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9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9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9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9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9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9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900-00000C000000}">
      <text>
        <r>
          <rPr>
            <sz val="9"/>
            <color indexed="81"/>
            <rFont val="ＭＳ Ｐゴシック"/>
            <family val="3"/>
            <charset val="128"/>
          </rPr>
          <t>同上</t>
        </r>
      </text>
    </comment>
    <comment ref="P18" authorId="0" shapeId="0" xr:uid="{00000000-0006-0000-09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900-00000E000000}">
      <text>
        <r>
          <rPr>
            <sz val="9"/>
            <color indexed="81"/>
            <rFont val="ＭＳ Ｐゴシック"/>
            <family val="3"/>
            <charset val="128"/>
          </rPr>
          <t>⑧、⑨、※3及びｂの合計から自動的に計算されます。</t>
        </r>
      </text>
    </comment>
    <comment ref="AH18" authorId="0" shapeId="0" xr:uid="{00000000-0006-0000-0900-00000F000000}">
      <text>
        <r>
          <rPr>
            <sz val="9"/>
            <color indexed="81"/>
            <rFont val="ＭＳ Ｐゴシック"/>
            <family val="3"/>
            <charset val="128"/>
          </rPr>
          <t>右にあるｂ-1およびｂ-2から、自動的に計算されます。</t>
        </r>
      </text>
    </comment>
    <comment ref="AO18" authorId="0" shapeId="0" xr:uid="{00000000-0006-0000-0900-000010000000}">
      <text>
        <r>
          <rPr>
            <sz val="9"/>
            <color indexed="81"/>
            <rFont val="ＭＳ Ｐゴシック"/>
            <family val="3"/>
            <charset val="128"/>
          </rPr>
          <t>右側にある3つの委託目的別内訳量から、自動的に計算されます。</t>
        </r>
      </text>
    </comment>
    <comment ref="AU18" authorId="0" shapeId="0" xr:uid="{00000000-0006-0000-0900-000011000000}">
      <text>
        <r>
          <rPr>
            <sz val="9"/>
            <color indexed="81"/>
            <rFont val="ＭＳ Ｐゴシック"/>
            <family val="3"/>
            <charset val="128"/>
          </rPr>
          <t>同上</t>
        </r>
      </text>
    </comment>
    <comment ref="P21" authorId="0" shapeId="0" xr:uid="{00000000-0006-0000-09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9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9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7CCE4A86-B058-42DE-8ED0-8D7CF5ED321D}">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900-000016000000}">
      <text>
        <r>
          <rPr>
            <sz val="9"/>
            <color indexed="81"/>
            <rFont val="ＭＳ Ｐゴシック"/>
            <family val="3"/>
            <charset val="128"/>
          </rPr>
          <t>右上のフローから、自動的に計算されます。</t>
        </r>
      </text>
    </comment>
    <comment ref="P24" authorId="0" shapeId="0" xr:uid="{00000000-0006-0000-09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9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5C814B9A-CE33-4D3C-B316-A620FF5D2D65}">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900-00001A000000}">
      <text>
        <r>
          <rPr>
            <sz val="9"/>
            <color indexed="81"/>
            <rFont val="ＭＳ Ｐゴシック"/>
            <family val="3"/>
            <charset val="128"/>
          </rPr>
          <t>右上のフローから、自動的に計算されます。</t>
        </r>
      </text>
    </comment>
    <comment ref="D26" authorId="0" shapeId="0" xr:uid="{ADAEB796-1FDE-4C56-8D42-087E17708838}">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900-00001C000000}">
      <text>
        <r>
          <rPr>
            <sz val="9"/>
            <color indexed="81"/>
            <rFont val="ＭＳ Ｐゴシック"/>
            <family val="3"/>
            <charset val="128"/>
          </rPr>
          <t>右上のフローから、自動的に計算されます。</t>
        </r>
      </text>
    </comment>
    <comment ref="D27" authorId="0" shapeId="0" xr:uid="{1A7B5150-3D19-4DDF-987B-E4CDC204684D}">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900-00001E000000}">
      <text>
        <r>
          <rPr>
            <sz val="9"/>
            <color indexed="81"/>
            <rFont val="ＭＳ Ｐゴシック"/>
            <family val="3"/>
            <charset val="128"/>
          </rPr>
          <t>右上のフローから、自動的に計算されます。</t>
        </r>
      </text>
    </comment>
    <comment ref="P27" authorId="0" shapeId="0" xr:uid="{00000000-0006-0000-0900-00001F000000}">
      <text>
        <r>
          <rPr>
            <sz val="9"/>
            <color indexed="81"/>
            <rFont val="ＭＳ Ｐゴシック"/>
            <family val="3"/>
            <charset val="128"/>
          </rPr>
          <t>下にあるＢ-1およびＢ-2から、自動的に計算されます。</t>
        </r>
      </text>
    </comment>
    <comment ref="AL27" authorId="0" shapeId="0" xr:uid="{00000000-0006-0000-0900-000020000000}">
      <text>
        <r>
          <rPr>
            <sz val="9"/>
            <color indexed="81"/>
            <rFont val="ＭＳ Ｐゴシック"/>
            <family val="3"/>
            <charset val="128"/>
          </rPr>
          <t>Ｂとｂの合計が自動的に計算されます。</t>
        </r>
      </text>
    </comment>
    <comment ref="AS27" authorId="0" shapeId="0" xr:uid="{00000000-0006-0000-09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072AFE4A-EACF-4BB0-BB86-57619B656CB5}">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900-000023000000}">
      <text>
        <r>
          <rPr>
            <sz val="9"/>
            <color indexed="81"/>
            <rFont val="ＭＳ Ｐゴシック"/>
            <family val="3"/>
            <charset val="128"/>
          </rPr>
          <t>右上のフローから、自動的に計算されます。</t>
        </r>
      </text>
    </comment>
    <comment ref="AA28" authorId="0" shapeId="0" xr:uid="{00000000-0006-0000-09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441C00C5-60F6-40BE-8996-DB9BDC89C566}">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900-000026000000}">
      <text>
        <r>
          <rPr>
            <sz val="9"/>
            <color indexed="81"/>
            <rFont val="ＭＳ Ｐゴシック"/>
            <family val="3"/>
            <charset val="128"/>
          </rPr>
          <t>右上のフローから、自動的に計算されます。</t>
        </r>
      </text>
    </comment>
    <comment ref="AA29" authorId="0" shapeId="0" xr:uid="{00000000-0006-0000-0900-000027000000}">
      <text>
        <r>
          <rPr>
            <sz val="9"/>
            <color indexed="81"/>
            <rFont val="ＭＳ Ｐゴシック"/>
            <family val="3"/>
            <charset val="128"/>
          </rPr>
          <t>同上</t>
        </r>
      </text>
    </comment>
    <comment ref="D30" authorId="0" shapeId="0" xr:uid="{30F91B7F-7DEA-42EC-B6D9-2E5A593F1E9B}">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900-000029000000}">
      <text>
        <r>
          <rPr>
            <sz val="9"/>
            <color indexed="81"/>
            <rFont val="ＭＳ Ｐゴシック"/>
            <family val="3"/>
            <charset val="128"/>
          </rPr>
          <t>右上のフローから、自動的に計算されます。</t>
        </r>
      </text>
    </comment>
    <comment ref="R30" authorId="0" shapeId="0" xr:uid="{00000000-0006-0000-0900-00002A000000}">
      <text>
        <r>
          <rPr>
            <sz val="9"/>
            <color indexed="81"/>
            <rFont val="ＭＳ Ｐゴシック"/>
            <family val="3"/>
            <charset val="128"/>
          </rPr>
          <t>右側にある3つの委託目的別内訳量から、自動的に計算されます。</t>
        </r>
      </text>
    </comment>
    <comment ref="AA30" authorId="0" shapeId="0" xr:uid="{00000000-0006-0000-0900-00002B000000}">
      <text>
        <r>
          <rPr>
            <sz val="9"/>
            <color indexed="81"/>
            <rFont val="ＭＳ Ｐゴシック"/>
            <family val="3"/>
            <charset val="128"/>
          </rPr>
          <t>同上</t>
        </r>
      </text>
    </comment>
    <comment ref="AL30" authorId="0" shapeId="0" xr:uid="{00000000-0006-0000-09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21B3AE60-74AF-49BE-B17E-9041D0054F5C}">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900-00002E000000}">
      <text>
        <r>
          <rPr>
            <sz val="9"/>
            <color indexed="81"/>
            <rFont val="ＭＳ Ｐゴシック"/>
            <family val="3"/>
            <charset val="128"/>
          </rPr>
          <t>右上のフローから、自動的に計算されます。</t>
        </r>
      </text>
    </comment>
    <comment ref="AS31" authorId="0" shapeId="0" xr:uid="{00000000-0006-0000-09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B89073D0-8F66-495D-BB1D-DB2D75FAF1A6}">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900-000031000000}">
      <text>
        <r>
          <rPr>
            <sz val="9"/>
            <color indexed="81"/>
            <rFont val="ＭＳ Ｐゴシック"/>
            <family val="3"/>
            <charset val="128"/>
          </rPr>
          <t>右上のフローから、自動的に計算されます。</t>
        </r>
      </text>
    </comment>
    <comment ref="D33" authorId="0" shapeId="0" xr:uid="{A02DDD0B-EF19-4353-A9A7-B36A6A6407C7}">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900-000033000000}">
      <text>
        <r>
          <rPr>
            <sz val="9"/>
            <color indexed="81"/>
            <rFont val="ＭＳ Ｐゴシック"/>
            <family val="3"/>
            <charset val="128"/>
          </rPr>
          <t>右上のフローから、自動的に計算されます。</t>
        </r>
      </text>
    </comment>
    <comment ref="R33" authorId="0" shapeId="0" xr:uid="{00000000-0006-0000-09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A00-000001000000}">
      <text>
        <r>
          <rPr>
            <sz val="10"/>
            <color indexed="81"/>
            <rFont val="ＭＳ Ｐゴシック"/>
            <family val="3"/>
            <charset val="128"/>
          </rPr>
          <t>「表紙」シートで選択された○印が自動的に反映されます。</t>
        </r>
      </text>
    </comment>
    <comment ref="AU4" authorId="0" shapeId="0" xr:uid="{00000000-0006-0000-0A00-000002000000}">
      <text>
        <r>
          <rPr>
            <sz val="10"/>
            <color indexed="81"/>
            <rFont val="ＭＳ Ｐゴシック"/>
            <family val="3"/>
            <charset val="128"/>
          </rPr>
          <t>「表紙」シートで選択された○印が自動的に反映されます。</t>
        </r>
      </text>
    </comment>
    <comment ref="AF5" authorId="0" shapeId="0" xr:uid="{00000000-0006-0000-0A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A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A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A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A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A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A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A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A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A00-00000C000000}">
      <text>
        <r>
          <rPr>
            <sz val="9"/>
            <color indexed="81"/>
            <rFont val="ＭＳ Ｐゴシック"/>
            <family val="3"/>
            <charset val="128"/>
          </rPr>
          <t>同上</t>
        </r>
      </text>
    </comment>
    <comment ref="P18" authorId="0" shapeId="0" xr:uid="{00000000-0006-0000-0A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A00-00000E000000}">
      <text>
        <r>
          <rPr>
            <sz val="9"/>
            <color indexed="81"/>
            <rFont val="ＭＳ Ｐゴシック"/>
            <family val="3"/>
            <charset val="128"/>
          </rPr>
          <t>⑧、⑨、※3及びｂの合計から自動的に計算されます。</t>
        </r>
      </text>
    </comment>
    <comment ref="AH18" authorId="0" shapeId="0" xr:uid="{00000000-0006-0000-0A00-00000F000000}">
      <text>
        <r>
          <rPr>
            <sz val="9"/>
            <color indexed="81"/>
            <rFont val="ＭＳ Ｐゴシック"/>
            <family val="3"/>
            <charset val="128"/>
          </rPr>
          <t>右にあるｂ-1およびｂ-2から、自動的に計算されます。</t>
        </r>
      </text>
    </comment>
    <comment ref="AO18" authorId="0" shapeId="0" xr:uid="{00000000-0006-0000-0A00-000010000000}">
      <text>
        <r>
          <rPr>
            <sz val="9"/>
            <color indexed="81"/>
            <rFont val="ＭＳ Ｐゴシック"/>
            <family val="3"/>
            <charset val="128"/>
          </rPr>
          <t>右側にある3つの委託目的別内訳量から、自動的に計算されます。</t>
        </r>
      </text>
    </comment>
    <comment ref="AU18" authorId="0" shapeId="0" xr:uid="{00000000-0006-0000-0A00-000011000000}">
      <text>
        <r>
          <rPr>
            <sz val="9"/>
            <color indexed="81"/>
            <rFont val="ＭＳ Ｐゴシック"/>
            <family val="3"/>
            <charset val="128"/>
          </rPr>
          <t>同上</t>
        </r>
      </text>
    </comment>
    <comment ref="P21" authorId="0" shapeId="0" xr:uid="{00000000-0006-0000-0A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A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A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A0A899A7-6FF7-4970-881A-17E13890FCC4}">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A00-000016000000}">
      <text>
        <r>
          <rPr>
            <sz val="9"/>
            <color indexed="81"/>
            <rFont val="ＭＳ Ｐゴシック"/>
            <family val="3"/>
            <charset val="128"/>
          </rPr>
          <t>右上のフローから、自動的に計算されます。</t>
        </r>
      </text>
    </comment>
    <comment ref="P24" authorId="0" shapeId="0" xr:uid="{00000000-0006-0000-0A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A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F0A2812B-58E2-48D8-BCBA-1D7665AB1349}">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A00-00001A000000}">
      <text>
        <r>
          <rPr>
            <sz val="9"/>
            <color indexed="81"/>
            <rFont val="ＭＳ Ｐゴシック"/>
            <family val="3"/>
            <charset val="128"/>
          </rPr>
          <t>右上のフローから、自動的に計算されます。</t>
        </r>
      </text>
    </comment>
    <comment ref="D26" authorId="0" shapeId="0" xr:uid="{220463B6-C506-4D75-A287-D95C70A817F9}">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A00-00001C000000}">
      <text>
        <r>
          <rPr>
            <sz val="9"/>
            <color indexed="81"/>
            <rFont val="ＭＳ Ｐゴシック"/>
            <family val="3"/>
            <charset val="128"/>
          </rPr>
          <t>右上のフローから、自動的に計算されます。</t>
        </r>
      </text>
    </comment>
    <comment ref="D27" authorId="0" shapeId="0" xr:uid="{301B9251-11FD-4E57-AAC3-B957986427C6}">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A00-00001E000000}">
      <text>
        <r>
          <rPr>
            <sz val="9"/>
            <color indexed="81"/>
            <rFont val="ＭＳ Ｐゴシック"/>
            <family val="3"/>
            <charset val="128"/>
          </rPr>
          <t>右上のフローから、自動的に計算されます。</t>
        </r>
      </text>
    </comment>
    <comment ref="P27" authorId="0" shapeId="0" xr:uid="{00000000-0006-0000-0A00-00001F000000}">
      <text>
        <r>
          <rPr>
            <sz val="9"/>
            <color indexed="81"/>
            <rFont val="ＭＳ Ｐゴシック"/>
            <family val="3"/>
            <charset val="128"/>
          </rPr>
          <t>下にあるＢ-1およびＢ-2から、自動的に計算されます。</t>
        </r>
      </text>
    </comment>
    <comment ref="AL27" authorId="0" shapeId="0" xr:uid="{00000000-0006-0000-0A00-000020000000}">
      <text>
        <r>
          <rPr>
            <sz val="9"/>
            <color indexed="81"/>
            <rFont val="ＭＳ Ｐゴシック"/>
            <family val="3"/>
            <charset val="128"/>
          </rPr>
          <t>Ｂとｂの合計が自動的に計算されます。</t>
        </r>
      </text>
    </comment>
    <comment ref="AS27" authorId="0" shapeId="0" xr:uid="{00000000-0006-0000-0A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EAE76CBE-6796-4B95-B07F-CF2ABF36F893}">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A00-000023000000}">
      <text>
        <r>
          <rPr>
            <sz val="9"/>
            <color indexed="81"/>
            <rFont val="ＭＳ Ｐゴシック"/>
            <family val="3"/>
            <charset val="128"/>
          </rPr>
          <t>右上のフローから、自動的に計算されます。</t>
        </r>
      </text>
    </comment>
    <comment ref="AA28" authorId="0" shapeId="0" xr:uid="{00000000-0006-0000-0A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2663013F-4CDF-406C-A907-784602AA00F7}">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A00-000026000000}">
      <text>
        <r>
          <rPr>
            <sz val="9"/>
            <color indexed="81"/>
            <rFont val="ＭＳ Ｐゴシック"/>
            <family val="3"/>
            <charset val="128"/>
          </rPr>
          <t>右上のフローから、自動的に計算されます。</t>
        </r>
      </text>
    </comment>
    <comment ref="AA29" authorId="0" shapeId="0" xr:uid="{00000000-0006-0000-0A00-000027000000}">
      <text>
        <r>
          <rPr>
            <sz val="9"/>
            <color indexed="81"/>
            <rFont val="ＭＳ Ｐゴシック"/>
            <family val="3"/>
            <charset val="128"/>
          </rPr>
          <t>同上</t>
        </r>
      </text>
    </comment>
    <comment ref="D30" authorId="0" shapeId="0" xr:uid="{1111BEB1-8D9A-4173-AD5D-00EBF33DE366}">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A00-000029000000}">
      <text>
        <r>
          <rPr>
            <sz val="9"/>
            <color indexed="81"/>
            <rFont val="ＭＳ Ｐゴシック"/>
            <family val="3"/>
            <charset val="128"/>
          </rPr>
          <t>右上のフローから、自動的に計算されます。</t>
        </r>
      </text>
    </comment>
    <comment ref="R30" authorId="0" shapeId="0" xr:uid="{00000000-0006-0000-0A00-00002A000000}">
      <text>
        <r>
          <rPr>
            <sz val="9"/>
            <color indexed="81"/>
            <rFont val="ＭＳ Ｐゴシック"/>
            <family val="3"/>
            <charset val="128"/>
          </rPr>
          <t>右側にある3つの委託目的別内訳量から、自動的に計算されます。</t>
        </r>
      </text>
    </comment>
    <comment ref="AA30" authorId="0" shapeId="0" xr:uid="{00000000-0006-0000-0A00-00002B000000}">
      <text>
        <r>
          <rPr>
            <sz val="9"/>
            <color indexed="81"/>
            <rFont val="ＭＳ Ｐゴシック"/>
            <family val="3"/>
            <charset val="128"/>
          </rPr>
          <t>同上</t>
        </r>
      </text>
    </comment>
    <comment ref="AL30" authorId="0" shapeId="0" xr:uid="{00000000-0006-0000-0A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EA13CDCB-DD21-469F-9897-4449BE4108AA}">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A00-00002E000000}">
      <text>
        <r>
          <rPr>
            <sz val="9"/>
            <color indexed="81"/>
            <rFont val="ＭＳ Ｐゴシック"/>
            <family val="3"/>
            <charset val="128"/>
          </rPr>
          <t>右上のフローから、自動的に計算されます。</t>
        </r>
      </text>
    </comment>
    <comment ref="AS31" authorId="0" shapeId="0" xr:uid="{00000000-0006-0000-0A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93C6B1AE-76DC-4E64-B6CA-AF3CDB8CE6F0}">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A00-000031000000}">
      <text>
        <r>
          <rPr>
            <sz val="9"/>
            <color indexed="81"/>
            <rFont val="ＭＳ Ｐゴシック"/>
            <family val="3"/>
            <charset val="128"/>
          </rPr>
          <t>右上のフローから、自動的に計算されます。</t>
        </r>
      </text>
    </comment>
    <comment ref="D33" authorId="0" shapeId="0" xr:uid="{509F6078-1FF3-45DA-BB57-2DDCB14F558B}">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A00-000033000000}">
      <text>
        <r>
          <rPr>
            <sz val="9"/>
            <color indexed="81"/>
            <rFont val="ＭＳ Ｐゴシック"/>
            <family val="3"/>
            <charset val="128"/>
          </rPr>
          <t>右上のフローから、自動的に計算されます。</t>
        </r>
      </text>
    </comment>
    <comment ref="R33" authorId="0" shapeId="0" xr:uid="{00000000-0006-0000-0A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B00-000001000000}">
      <text>
        <r>
          <rPr>
            <sz val="10"/>
            <color indexed="81"/>
            <rFont val="ＭＳ Ｐゴシック"/>
            <family val="3"/>
            <charset val="128"/>
          </rPr>
          <t>「表紙」シートで選択された○印が自動的に反映されます。</t>
        </r>
      </text>
    </comment>
    <comment ref="AU4" authorId="0" shapeId="0" xr:uid="{00000000-0006-0000-0B00-000002000000}">
      <text>
        <r>
          <rPr>
            <sz val="10"/>
            <color indexed="81"/>
            <rFont val="ＭＳ Ｐゴシック"/>
            <family val="3"/>
            <charset val="128"/>
          </rPr>
          <t>「表紙」シートで選択された○印が自動的に反映されます。</t>
        </r>
      </text>
    </comment>
    <comment ref="AF5" authorId="0" shapeId="0" xr:uid="{00000000-0006-0000-0B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B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B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B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B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B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B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B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B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B00-00000C000000}">
      <text>
        <r>
          <rPr>
            <sz val="9"/>
            <color indexed="81"/>
            <rFont val="ＭＳ Ｐゴシック"/>
            <family val="3"/>
            <charset val="128"/>
          </rPr>
          <t>同上</t>
        </r>
      </text>
    </comment>
    <comment ref="P18" authorId="0" shapeId="0" xr:uid="{00000000-0006-0000-0B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B00-00000E000000}">
      <text>
        <r>
          <rPr>
            <sz val="9"/>
            <color indexed="81"/>
            <rFont val="ＭＳ Ｐゴシック"/>
            <family val="3"/>
            <charset val="128"/>
          </rPr>
          <t>⑧、⑨、※3及びｂの合計から自動的に計算されます。</t>
        </r>
      </text>
    </comment>
    <comment ref="AH18" authorId="0" shapeId="0" xr:uid="{00000000-0006-0000-0B00-00000F000000}">
      <text>
        <r>
          <rPr>
            <sz val="9"/>
            <color indexed="81"/>
            <rFont val="ＭＳ Ｐゴシック"/>
            <family val="3"/>
            <charset val="128"/>
          </rPr>
          <t>右にあるｂ-1およびｂ-2から、自動的に計算されます。</t>
        </r>
      </text>
    </comment>
    <comment ref="AO18" authorId="0" shapeId="0" xr:uid="{00000000-0006-0000-0B00-000010000000}">
      <text>
        <r>
          <rPr>
            <sz val="9"/>
            <color indexed="81"/>
            <rFont val="ＭＳ Ｐゴシック"/>
            <family val="3"/>
            <charset val="128"/>
          </rPr>
          <t>右側にある3つの委託目的別内訳量から、自動的に計算されます。</t>
        </r>
      </text>
    </comment>
    <comment ref="AU18" authorId="0" shapeId="0" xr:uid="{00000000-0006-0000-0B00-000011000000}">
      <text>
        <r>
          <rPr>
            <sz val="9"/>
            <color indexed="81"/>
            <rFont val="ＭＳ Ｐゴシック"/>
            <family val="3"/>
            <charset val="128"/>
          </rPr>
          <t>同上</t>
        </r>
      </text>
    </comment>
    <comment ref="P21" authorId="0" shapeId="0" xr:uid="{00000000-0006-0000-0B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B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B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4B1A7F3A-C351-456D-8ED5-49CCACB703AF}">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B00-000016000000}">
      <text>
        <r>
          <rPr>
            <sz val="9"/>
            <color indexed="81"/>
            <rFont val="ＭＳ Ｐゴシック"/>
            <family val="3"/>
            <charset val="128"/>
          </rPr>
          <t>右上のフローから、自動的に計算されます。</t>
        </r>
      </text>
    </comment>
    <comment ref="P24" authorId="0" shapeId="0" xr:uid="{00000000-0006-0000-0B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B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CA5E40CA-9F23-4C1A-920A-91184A7E5B5C}">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B00-00001A000000}">
      <text>
        <r>
          <rPr>
            <sz val="9"/>
            <color indexed="81"/>
            <rFont val="ＭＳ Ｐゴシック"/>
            <family val="3"/>
            <charset val="128"/>
          </rPr>
          <t>右上のフローから、自動的に計算されます。</t>
        </r>
      </text>
    </comment>
    <comment ref="D26" authorId="0" shapeId="0" xr:uid="{98C20FB0-3395-406E-8383-1315D4DE62CC}">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B00-00001C000000}">
      <text>
        <r>
          <rPr>
            <sz val="9"/>
            <color indexed="81"/>
            <rFont val="ＭＳ Ｐゴシック"/>
            <family val="3"/>
            <charset val="128"/>
          </rPr>
          <t>右上のフローから、自動的に計算されます。</t>
        </r>
      </text>
    </comment>
    <comment ref="D27" authorId="0" shapeId="0" xr:uid="{D0F3A154-CE28-436D-BF3A-84550FEEC20B}">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B00-00001E000000}">
      <text>
        <r>
          <rPr>
            <sz val="9"/>
            <color indexed="81"/>
            <rFont val="ＭＳ Ｐゴシック"/>
            <family val="3"/>
            <charset val="128"/>
          </rPr>
          <t>右上のフローから、自動的に計算されます。</t>
        </r>
      </text>
    </comment>
    <comment ref="P27" authorId="0" shapeId="0" xr:uid="{00000000-0006-0000-0B00-00001F000000}">
      <text>
        <r>
          <rPr>
            <sz val="9"/>
            <color indexed="81"/>
            <rFont val="ＭＳ Ｐゴシック"/>
            <family val="3"/>
            <charset val="128"/>
          </rPr>
          <t>下にあるＢ-1およびＢ-2から、自動的に計算されます。</t>
        </r>
      </text>
    </comment>
    <comment ref="AL27" authorId="0" shapeId="0" xr:uid="{00000000-0006-0000-0B00-000020000000}">
      <text>
        <r>
          <rPr>
            <sz val="9"/>
            <color indexed="81"/>
            <rFont val="ＭＳ Ｐゴシック"/>
            <family val="3"/>
            <charset val="128"/>
          </rPr>
          <t>Ｂとｂの合計が自動的に計算されます。</t>
        </r>
      </text>
    </comment>
    <comment ref="AS27" authorId="0" shapeId="0" xr:uid="{00000000-0006-0000-0B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5875B70A-E6D5-4FC9-9BB0-F1B4C1052412}">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B00-000023000000}">
      <text>
        <r>
          <rPr>
            <sz val="9"/>
            <color indexed="81"/>
            <rFont val="ＭＳ Ｐゴシック"/>
            <family val="3"/>
            <charset val="128"/>
          </rPr>
          <t>右上のフローから、自動的に計算されます。</t>
        </r>
      </text>
    </comment>
    <comment ref="AA28" authorId="0" shapeId="0" xr:uid="{00000000-0006-0000-0B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9A09313F-C12B-4159-AB5C-FEE8502D56B9}">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B00-000026000000}">
      <text>
        <r>
          <rPr>
            <sz val="9"/>
            <color indexed="81"/>
            <rFont val="ＭＳ Ｐゴシック"/>
            <family val="3"/>
            <charset val="128"/>
          </rPr>
          <t>右上のフローから、自動的に計算されます。</t>
        </r>
      </text>
    </comment>
    <comment ref="AA29" authorId="0" shapeId="0" xr:uid="{00000000-0006-0000-0B00-000027000000}">
      <text>
        <r>
          <rPr>
            <sz val="9"/>
            <color indexed="81"/>
            <rFont val="ＭＳ Ｐゴシック"/>
            <family val="3"/>
            <charset val="128"/>
          </rPr>
          <t>同上</t>
        </r>
      </text>
    </comment>
    <comment ref="D30" authorId="0" shapeId="0" xr:uid="{0B9D3A7A-BDA0-492B-9762-769E31B1143D}">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B00-000029000000}">
      <text>
        <r>
          <rPr>
            <sz val="9"/>
            <color indexed="81"/>
            <rFont val="ＭＳ Ｐゴシック"/>
            <family val="3"/>
            <charset val="128"/>
          </rPr>
          <t>右上のフローから、自動的に計算されます。</t>
        </r>
      </text>
    </comment>
    <comment ref="R30" authorId="0" shapeId="0" xr:uid="{00000000-0006-0000-0B00-00002A000000}">
      <text>
        <r>
          <rPr>
            <sz val="9"/>
            <color indexed="81"/>
            <rFont val="ＭＳ Ｐゴシック"/>
            <family val="3"/>
            <charset val="128"/>
          </rPr>
          <t>右側にある3つの委託目的別内訳量から、自動的に計算されます。</t>
        </r>
      </text>
    </comment>
    <comment ref="AA30" authorId="0" shapeId="0" xr:uid="{00000000-0006-0000-0B00-00002B000000}">
      <text>
        <r>
          <rPr>
            <sz val="9"/>
            <color indexed="81"/>
            <rFont val="ＭＳ Ｐゴシック"/>
            <family val="3"/>
            <charset val="128"/>
          </rPr>
          <t>同上</t>
        </r>
      </text>
    </comment>
    <comment ref="AL30" authorId="0" shapeId="0" xr:uid="{00000000-0006-0000-0B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B750FF7A-5F2D-481A-9C58-2704BDA965EE}">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B00-00002E000000}">
      <text>
        <r>
          <rPr>
            <sz val="9"/>
            <color indexed="81"/>
            <rFont val="ＭＳ Ｐゴシック"/>
            <family val="3"/>
            <charset val="128"/>
          </rPr>
          <t>右上のフローから、自動的に計算されます。</t>
        </r>
      </text>
    </comment>
    <comment ref="AS31" authorId="0" shapeId="0" xr:uid="{00000000-0006-0000-0B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28B18EBC-D43E-44F6-97A9-8C5971DE0AF2}">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B00-000031000000}">
      <text>
        <r>
          <rPr>
            <sz val="9"/>
            <color indexed="81"/>
            <rFont val="ＭＳ Ｐゴシック"/>
            <family val="3"/>
            <charset val="128"/>
          </rPr>
          <t>右上のフローから、自動的に計算されます。</t>
        </r>
      </text>
    </comment>
    <comment ref="D33" authorId="0" shapeId="0" xr:uid="{DA4E3031-9BEA-4258-8B72-CDC75D431146}">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B00-000033000000}">
      <text>
        <r>
          <rPr>
            <sz val="9"/>
            <color indexed="81"/>
            <rFont val="ＭＳ Ｐゴシック"/>
            <family val="3"/>
            <charset val="128"/>
          </rPr>
          <t>右上のフローから、自動的に計算されます。</t>
        </r>
      </text>
    </comment>
    <comment ref="R33" authorId="0" shapeId="0" xr:uid="{00000000-0006-0000-0B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C00-000001000000}">
      <text>
        <r>
          <rPr>
            <sz val="10"/>
            <color indexed="81"/>
            <rFont val="ＭＳ Ｐゴシック"/>
            <family val="3"/>
            <charset val="128"/>
          </rPr>
          <t>「表紙」シートで選択された○印が自動的に反映されます。</t>
        </r>
      </text>
    </comment>
    <comment ref="AU4" authorId="0" shapeId="0" xr:uid="{00000000-0006-0000-0C00-000002000000}">
      <text>
        <r>
          <rPr>
            <sz val="10"/>
            <color indexed="81"/>
            <rFont val="ＭＳ Ｐゴシック"/>
            <family val="3"/>
            <charset val="128"/>
          </rPr>
          <t>「表紙」シートで選択された○印が自動的に反映されます。</t>
        </r>
      </text>
    </comment>
    <comment ref="AF5" authorId="0" shapeId="0" xr:uid="{00000000-0006-0000-0C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C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C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C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C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C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C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C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C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C00-00000C000000}">
      <text>
        <r>
          <rPr>
            <sz val="9"/>
            <color indexed="81"/>
            <rFont val="ＭＳ Ｐゴシック"/>
            <family val="3"/>
            <charset val="128"/>
          </rPr>
          <t>同上</t>
        </r>
      </text>
    </comment>
    <comment ref="P18" authorId="0" shapeId="0" xr:uid="{00000000-0006-0000-0C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C00-00000E000000}">
      <text>
        <r>
          <rPr>
            <sz val="9"/>
            <color indexed="81"/>
            <rFont val="ＭＳ Ｐゴシック"/>
            <family val="3"/>
            <charset val="128"/>
          </rPr>
          <t>⑧、⑨、※3及びｂの合計から自動的に計算されます。</t>
        </r>
      </text>
    </comment>
    <comment ref="AH18" authorId="0" shapeId="0" xr:uid="{00000000-0006-0000-0C00-00000F000000}">
      <text>
        <r>
          <rPr>
            <sz val="9"/>
            <color indexed="81"/>
            <rFont val="ＭＳ Ｐゴシック"/>
            <family val="3"/>
            <charset val="128"/>
          </rPr>
          <t>右にあるｂ-1およびｂ-2から、自動的に計算されます。</t>
        </r>
      </text>
    </comment>
    <comment ref="AO18" authorId="0" shapeId="0" xr:uid="{00000000-0006-0000-0C00-000010000000}">
      <text>
        <r>
          <rPr>
            <sz val="9"/>
            <color indexed="81"/>
            <rFont val="ＭＳ Ｐゴシック"/>
            <family val="3"/>
            <charset val="128"/>
          </rPr>
          <t>右側にある3つの委託目的別内訳量から、自動的に計算されます。</t>
        </r>
      </text>
    </comment>
    <comment ref="AU18" authorId="0" shapeId="0" xr:uid="{00000000-0006-0000-0C00-000011000000}">
      <text>
        <r>
          <rPr>
            <sz val="9"/>
            <color indexed="81"/>
            <rFont val="ＭＳ Ｐゴシック"/>
            <family val="3"/>
            <charset val="128"/>
          </rPr>
          <t>同上</t>
        </r>
      </text>
    </comment>
    <comment ref="P21" authorId="0" shapeId="0" xr:uid="{00000000-0006-0000-0C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C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C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EE69679A-1F01-4B6D-8E48-AD84028C6408}">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C00-000016000000}">
      <text>
        <r>
          <rPr>
            <sz val="9"/>
            <color indexed="81"/>
            <rFont val="ＭＳ Ｐゴシック"/>
            <family val="3"/>
            <charset val="128"/>
          </rPr>
          <t>右上のフローから、自動的に計算されます。</t>
        </r>
      </text>
    </comment>
    <comment ref="P24" authorId="0" shapeId="0" xr:uid="{00000000-0006-0000-0C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C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D3EDCE0C-DD4D-4AC6-8EC2-255BCC3E3762}">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C00-00001A000000}">
      <text>
        <r>
          <rPr>
            <sz val="9"/>
            <color indexed="81"/>
            <rFont val="ＭＳ Ｐゴシック"/>
            <family val="3"/>
            <charset val="128"/>
          </rPr>
          <t>右上のフローから、自動的に計算されます。</t>
        </r>
      </text>
    </comment>
    <comment ref="D26" authorId="0" shapeId="0" xr:uid="{C7D5B136-C44D-4FB0-9289-9D0C7A80FC2A}">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C00-00001C000000}">
      <text>
        <r>
          <rPr>
            <sz val="9"/>
            <color indexed="81"/>
            <rFont val="ＭＳ Ｐゴシック"/>
            <family val="3"/>
            <charset val="128"/>
          </rPr>
          <t>右上のフローから、自動的に計算されます。</t>
        </r>
      </text>
    </comment>
    <comment ref="D27" authorId="0" shapeId="0" xr:uid="{31DDB490-EFD6-41C1-896A-47E8A0678799}">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C00-00001E000000}">
      <text>
        <r>
          <rPr>
            <sz val="9"/>
            <color indexed="81"/>
            <rFont val="ＭＳ Ｐゴシック"/>
            <family val="3"/>
            <charset val="128"/>
          </rPr>
          <t>右上のフローから、自動的に計算されます。</t>
        </r>
      </text>
    </comment>
    <comment ref="P27" authorId="0" shapeId="0" xr:uid="{00000000-0006-0000-0C00-00001F000000}">
      <text>
        <r>
          <rPr>
            <sz val="9"/>
            <color indexed="81"/>
            <rFont val="ＭＳ Ｐゴシック"/>
            <family val="3"/>
            <charset val="128"/>
          </rPr>
          <t>下にあるＢ-1およびＢ-2から、自動的に計算されます。</t>
        </r>
      </text>
    </comment>
    <comment ref="AL27" authorId="0" shapeId="0" xr:uid="{00000000-0006-0000-0C00-000020000000}">
      <text>
        <r>
          <rPr>
            <sz val="9"/>
            <color indexed="81"/>
            <rFont val="ＭＳ Ｐゴシック"/>
            <family val="3"/>
            <charset val="128"/>
          </rPr>
          <t>Ｂとｂの合計が自動的に計算されます。</t>
        </r>
      </text>
    </comment>
    <comment ref="AS27" authorId="0" shapeId="0" xr:uid="{00000000-0006-0000-0C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C851BEAE-4F9D-4D16-80E7-EA765CD52250}">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C00-000023000000}">
      <text>
        <r>
          <rPr>
            <sz val="9"/>
            <color indexed="81"/>
            <rFont val="ＭＳ Ｐゴシック"/>
            <family val="3"/>
            <charset val="128"/>
          </rPr>
          <t>右上のフローから、自動的に計算されます。</t>
        </r>
      </text>
    </comment>
    <comment ref="AA28" authorId="0" shapeId="0" xr:uid="{00000000-0006-0000-0C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DBFCDB73-C7E1-4C89-A72C-765BB32CD7D5}">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C00-000026000000}">
      <text>
        <r>
          <rPr>
            <sz val="9"/>
            <color indexed="81"/>
            <rFont val="ＭＳ Ｐゴシック"/>
            <family val="3"/>
            <charset val="128"/>
          </rPr>
          <t>右上のフローから、自動的に計算されます。</t>
        </r>
      </text>
    </comment>
    <comment ref="AA29" authorId="0" shapeId="0" xr:uid="{00000000-0006-0000-0C00-000027000000}">
      <text>
        <r>
          <rPr>
            <sz val="9"/>
            <color indexed="81"/>
            <rFont val="ＭＳ Ｐゴシック"/>
            <family val="3"/>
            <charset val="128"/>
          </rPr>
          <t>同上</t>
        </r>
      </text>
    </comment>
    <comment ref="D30" authorId="0" shapeId="0" xr:uid="{69097F2F-2095-41BC-81DF-009B1315DAA5}">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C00-000029000000}">
      <text>
        <r>
          <rPr>
            <sz val="9"/>
            <color indexed="81"/>
            <rFont val="ＭＳ Ｐゴシック"/>
            <family val="3"/>
            <charset val="128"/>
          </rPr>
          <t>右上のフローから、自動的に計算されます。</t>
        </r>
      </text>
    </comment>
    <comment ref="R30" authorId="0" shapeId="0" xr:uid="{00000000-0006-0000-0C00-00002A000000}">
      <text>
        <r>
          <rPr>
            <sz val="9"/>
            <color indexed="81"/>
            <rFont val="ＭＳ Ｐゴシック"/>
            <family val="3"/>
            <charset val="128"/>
          </rPr>
          <t>右側にある3つの委託目的別内訳量から、自動的に計算されます。</t>
        </r>
      </text>
    </comment>
    <comment ref="AA30" authorId="0" shapeId="0" xr:uid="{00000000-0006-0000-0C00-00002B000000}">
      <text>
        <r>
          <rPr>
            <sz val="9"/>
            <color indexed="81"/>
            <rFont val="ＭＳ Ｐゴシック"/>
            <family val="3"/>
            <charset val="128"/>
          </rPr>
          <t>同上</t>
        </r>
      </text>
    </comment>
    <comment ref="AL30" authorId="0" shapeId="0" xr:uid="{00000000-0006-0000-0C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7BBFA0CB-90E1-41B4-A805-FC4C776B505D}">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C00-00002E000000}">
      <text>
        <r>
          <rPr>
            <sz val="9"/>
            <color indexed="81"/>
            <rFont val="ＭＳ Ｐゴシック"/>
            <family val="3"/>
            <charset val="128"/>
          </rPr>
          <t>右上のフローから、自動的に計算されます。</t>
        </r>
      </text>
    </comment>
    <comment ref="AS31" authorId="0" shapeId="0" xr:uid="{00000000-0006-0000-0C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190E28B5-3A7F-43D5-8A9D-BC4EB0C0B9E9}">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C00-000031000000}">
      <text>
        <r>
          <rPr>
            <sz val="9"/>
            <color indexed="81"/>
            <rFont val="ＭＳ Ｐゴシック"/>
            <family val="3"/>
            <charset val="128"/>
          </rPr>
          <t>右上のフローから、自動的に計算されます。</t>
        </r>
      </text>
    </comment>
    <comment ref="D33" authorId="0" shapeId="0" xr:uid="{E3EFE8A1-F915-4F32-A666-6BF146EE9CCF}">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C00-000033000000}">
      <text>
        <r>
          <rPr>
            <sz val="9"/>
            <color indexed="81"/>
            <rFont val="ＭＳ Ｐゴシック"/>
            <family val="3"/>
            <charset val="128"/>
          </rPr>
          <t>右上のフローから、自動的に計算されます。</t>
        </r>
      </text>
    </comment>
    <comment ref="R33" authorId="0" shapeId="0" xr:uid="{00000000-0006-0000-0C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D00-000001000000}">
      <text>
        <r>
          <rPr>
            <sz val="10"/>
            <color indexed="81"/>
            <rFont val="ＭＳ Ｐゴシック"/>
            <family val="3"/>
            <charset val="128"/>
          </rPr>
          <t>「表紙」シートで選択された○印が自動的に反映されます。</t>
        </r>
      </text>
    </comment>
    <comment ref="AU4" authorId="0" shapeId="0" xr:uid="{00000000-0006-0000-0D00-000002000000}">
      <text>
        <r>
          <rPr>
            <sz val="10"/>
            <color indexed="81"/>
            <rFont val="ＭＳ Ｐゴシック"/>
            <family val="3"/>
            <charset val="128"/>
          </rPr>
          <t>「表紙」シートで選択された○印が自動的に反映されます。</t>
        </r>
      </text>
    </comment>
    <comment ref="AF5" authorId="0" shapeId="0" xr:uid="{00000000-0006-0000-0D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D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D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D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D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D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D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D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D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D00-00000C000000}">
      <text>
        <r>
          <rPr>
            <sz val="9"/>
            <color indexed="81"/>
            <rFont val="ＭＳ Ｐゴシック"/>
            <family val="3"/>
            <charset val="128"/>
          </rPr>
          <t>同上</t>
        </r>
      </text>
    </comment>
    <comment ref="P18" authorId="0" shapeId="0" xr:uid="{00000000-0006-0000-0D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D00-00000E000000}">
      <text>
        <r>
          <rPr>
            <sz val="9"/>
            <color indexed="81"/>
            <rFont val="ＭＳ Ｐゴシック"/>
            <family val="3"/>
            <charset val="128"/>
          </rPr>
          <t>⑧、⑨、※3及びｂの合計から自動的に計算されます。</t>
        </r>
      </text>
    </comment>
    <comment ref="AH18" authorId="0" shapeId="0" xr:uid="{00000000-0006-0000-0D00-00000F000000}">
      <text>
        <r>
          <rPr>
            <sz val="9"/>
            <color indexed="81"/>
            <rFont val="ＭＳ Ｐゴシック"/>
            <family val="3"/>
            <charset val="128"/>
          </rPr>
          <t>右にあるｂ-1およびｂ-2から、自動的に計算されます。</t>
        </r>
      </text>
    </comment>
    <comment ref="AO18" authorId="0" shapeId="0" xr:uid="{00000000-0006-0000-0D00-000010000000}">
      <text>
        <r>
          <rPr>
            <sz val="9"/>
            <color indexed="81"/>
            <rFont val="ＭＳ Ｐゴシック"/>
            <family val="3"/>
            <charset val="128"/>
          </rPr>
          <t>右側にある3つの委託目的別内訳量から、自動的に計算されます。</t>
        </r>
      </text>
    </comment>
    <comment ref="AU18" authorId="0" shapeId="0" xr:uid="{00000000-0006-0000-0D00-000011000000}">
      <text>
        <r>
          <rPr>
            <sz val="9"/>
            <color indexed="81"/>
            <rFont val="ＭＳ Ｐゴシック"/>
            <family val="3"/>
            <charset val="128"/>
          </rPr>
          <t>同上</t>
        </r>
      </text>
    </comment>
    <comment ref="P21" authorId="0" shapeId="0" xr:uid="{00000000-0006-0000-0D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D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D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BDE3CFD4-2457-4DFD-A586-80920C2E7B26}">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D00-000016000000}">
      <text>
        <r>
          <rPr>
            <sz val="9"/>
            <color indexed="81"/>
            <rFont val="ＭＳ Ｐゴシック"/>
            <family val="3"/>
            <charset val="128"/>
          </rPr>
          <t>右上のフローから、自動的に計算されます。</t>
        </r>
      </text>
    </comment>
    <comment ref="P24" authorId="0" shapeId="0" xr:uid="{00000000-0006-0000-0D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D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FAAE285B-20A9-44BE-8A6F-C99020DC7DC8}">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D00-00001A000000}">
      <text>
        <r>
          <rPr>
            <sz val="9"/>
            <color indexed="81"/>
            <rFont val="ＭＳ Ｐゴシック"/>
            <family val="3"/>
            <charset val="128"/>
          </rPr>
          <t>右上のフローから、自動的に計算されます。</t>
        </r>
      </text>
    </comment>
    <comment ref="D26" authorId="0" shapeId="0" xr:uid="{CD989559-F881-4920-99AC-6C208454268F}">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D00-00001C000000}">
      <text>
        <r>
          <rPr>
            <sz val="9"/>
            <color indexed="81"/>
            <rFont val="ＭＳ Ｐゴシック"/>
            <family val="3"/>
            <charset val="128"/>
          </rPr>
          <t>右上のフローから、自動的に計算されます。</t>
        </r>
      </text>
    </comment>
    <comment ref="D27" authorId="0" shapeId="0" xr:uid="{483D4D1E-BB73-4BB0-BD2E-AB6CABF10D48}">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D00-00001E000000}">
      <text>
        <r>
          <rPr>
            <sz val="9"/>
            <color indexed="81"/>
            <rFont val="ＭＳ Ｐゴシック"/>
            <family val="3"/>
            <charset val="128"/>
          </rPr>
          <t>右上のフローから、自動的に計算されます。</t>
        </r>
      </text>
    </comment>
    <comment ref="P27" authorId="0" shapeId="0" xr:uid="{00000000-0006-0000-0D00-00001F000000}">
      <text>
        <r>
          <rPr>
            <sz val="9"/>
            <color indexed="81"/>
            <rFont val="ＭＳ Ｐゴシック"/>
            <family val="3"/>
            <charset val="128"/>
          </rPr>
          <t>下にあるＢ-1およびＢ-2から、自動的に計算されます。</t>
        </r>
      </text>
    </comment>
    <comment ref="AL27" authorId="0" shapeId="0" xr:uid="{00000000-0006-0000-0D00-000020000000}">
      <text>
        <r>
          <rPr>
            <sz val="9"/>
            <color indexed="81"/>
            <rFont val="ＭＳ Ｐゴシック"/>
            <family val="3"/>
            <charset val="128"/>
          </rPr>
          <t>Ｂとｂの合計が自動的に計算されます。</t>
        </r>
      </text>
    </comment>
    <comment ref="AS27" authorId="0" shapeId="0" xr:uid="{00000000-0006-0000-0D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3D792045-D4F6-47B4-BAB8-6CA0B9096033}">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D00-000023000000}">
      <text>
        <r>
          <rPr>
            <sz val="9"/>
            <color indexed="81"/>
            <rFont val="ＭＳ Ｐゴシック"/>
            <family val="3"/>
            <charset val="128"/>
          </rPr>
          <t>右上のフローから、自動的に計算されます。</t>
        </r>
      </text>
    </comment>
    <comment ref="AA28" authorId="0" shapeId="0" xr:uid="{00000000-0006-0000-0D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E15579BF-5675-4389-BB62-EDDE89BE69E6}">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D00-000026000000}">
      <text>
        <r>
          <rPr>
            <sz val="9"/>
            <color indexed="81"/>
            <rFont val="ＭＳ Ｐゴシック"/>
            <family val="3"/>
            <charset val="128"/>
          </rPr>
          <t>右上のフローから、自動的に計算されます。</t>
        </r>
      </text>
    </comment>
    <comment ref="AA29" authorId="0" shapeId="0" xr:uid="{00000000-0006-0000-0D00-000027000000}">
      <text>
        <r>
          <rPr>
            <sz val="9"/>
            <color indexed="81"/>
            <rFont val="ＭＳ Ｐゴシック"/>
            <family val="3"/>
            <charset val="128"/>
          </rPr>
          <t>同上</t>
        </r>
      </text>
    </comment>
    <comment ref="D30" authorId="0" shapeId="0" xr:uid="{31EAE5D0-AF16-4B08-B379-F6B81383514D}">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D00-000029000000}">
      <text>
        <r>
          <rPr>
            <sz val="9"/>
            <color indexed="81"/>
            <rFont val="ＭＳ Ｐゴシック"/>
            <family val="3"/>
            <charset val="128"/>
          </rPr>
          <t>右上のフローから、自動的に計算されます。</t>
        </r>
      </text>
    </comment>
    <comment ref="R30" authorId="0" shapeId="0" xr:uid="{00000000-0006-0000-0D00-00002A000000}">
      <text>
        <r>
          <rPr>
            <sz val="9"/>
            <color indexed="81"/>
            <rFont val="ＭＳ Ｐゴシック"/>
            <family val="3"/>
            <charset val="128"/>
          </rPr>
          <t>右側にある3つの委託目的別内訳量から、自動的に計算されます。</t>
        </r>
      </text>
    </comment>
    <comment ref="AA30" authorId="0" shapeId="0" xr:uid="{00000000-0006-0000-0D00-00002B000000}">
      <text>
        <r>
          <rPr>
            <sz val="9"/>
            <color indexed="81"/>
            <rFont val="ＭＳ Ｐゴシック"/>
            <family val="3"/>
            <charset val="128"/>
          </rPr>
          <t>同上</t>
        </r>
      </text>
    </comment>
    <comment ref="AL30" authorId="0" shapeId="0" xr:uid="{00000000-0006-0000-0D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6F9463B6-3FCE-4D2B-AECC-D668BC4DC42D}">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D00-00002E000000}">
      <text>
        <r>
          <rPr>
            <sz val="9"/>
            <color indexed="81"/>
            <rFont val="ＭＳ Ｐゴシック"/>
            <family val="3"/>
            <charset val="128"/>
          </rPr>
          <t>右上のフローから、自動的に計算されます。</t>
        </r>
      </text>
    </comment>
    <comment ref="AS31" authorId="0" shapeId="0" xr:uid="{00000000-0006-0000-0D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A62E6069-52BB-4887-BD66-6A1FE1EAAD23}">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D00-000031000000}">
      <text>
        <r>
          <rPr>
            <sz val="9"/>
            <color indexed="81"/>
            <rFont val="ＭＳ Ｐゴシック"/>
            <family val="3"/>
            <charset val="128"/>
          </rPr>
          <t>右上のフローから、自動的に計算されます。</t>
        </r>
      </text>
    </comment>
    <comment ref="D33" authorId="0" shapeId="0" xr:uid="{C8B9F5B1-9C25-4277-B338-2462EE3D81D7}">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D00-000033000000}">
      <text>
        <r>
          <rPr>
            <sz val="9"/>
            <color indexed="81"/>
            <rFont val="ＭＳ Ｐゴシック"/>
            <family val="3"/>
            <charset val="128"/>
          </rPr>
          <t>右上のフローから、自動的に計算されます。</t>
        </r>
      </text>
    </comment>
    <comment ref="R33" authorId="0" shapeId="0" xr:uid="{00000000-0006-0000-0D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E00-000001000000}">
      <text>
        <r>
          <rPr>
            <sz val="10"/>
            <color indexed="81"/>
            <rFont val="ＭＳ Ｐゴシック"/>
            <family val="3"/>
            <charset val="128"/>
          </rPr>
          <t>「表紙」シートで選択された○印が自動的に反映されます。</t>
        </r>
      </text>
    </comment>
    <comment ref="AU4" authorId="0" shapeId="0" xr:uid="{00000000-0006-0000-0E00-000002000000}">
      <text>
        <r>
          <rPr>
            <sz val="10"/>
            <color indexed="81"/>
            <rFont val="ＭＳ Ｐゴシック"/>
            <family val="3"/>
            <charset val="128"/>
          </rPr>
          <t>「表紙」シートで選択された○印が自動的に反映されます。</t>
        </r>
      </text>
    </comment>
    <comment ref="AF5" authorId="0" shapeId="0" xr:uid="{00000000-0006-0000-0E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E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E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E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E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E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E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E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E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E00-00000C000000}">
      <text>
        <r>
          <rPr>
            <sz val="9"/>
            <color indexed="81"/>
            <rFont val="ＭＳ Ｐゴシック"/>
            <family val="3"/>
            <charset val="128"/>
          </rPr>
          <t>同上</t>
        </r>
      </text>
    </comment>
    <comment ref="P18" authorId="0" shapeId="0" xr:uid="{00000000-0006-0000-0E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E00-00000E000000}">
      <text>
        <r>
          <rPr>
            <sz val="9"/>
            <color indexed="81"/>
            <rFont val="ＭＳ Ｐゴシック"/>
            <family val="3"/>
            <charset val="128"/>
          </rPr>
          <t>⑧、⑨、※3及びｂの合計から自動的に計算されます。</t>
        </r>
      </text>
    </comment>
    <comment ref="AH18" authorId="0" shapeId="0" xr:uid="{00000000-0006-0000-0E00-00000F000000}">
      <text>
        <r>
          <rPr>
            <sz val="9"/>
            <color indexed="81"/>
            <rFont val="ＭＳ Ｐゴシック"/>
            <family val="3"/>
            <charset val="128"/>
          </rPr>
          <t>右にあるｂ-1およびｂ-2から、自動的に計算されます。</t>
        </r>
      </text>
    </comment>
    <comment ref="AO18" authorId="0" shapeId="0" xr:uid="{00000000-0006-0000-0E00-000010000000}">
      <text>
        <r>
          <rPr>
            <sz val="9"/>
            <color indexed="81"/>
            <rFont val="ＭＳ Ｐゴシック"/>
            <family val="3"/>
            <charset val="128"/>
          </rPr>
          <t>右側にある3つの委託目的別内訳量から、自動的に計算されます。</t>
        </r>
      </text>
    </comment>
    <comment ref="AU18" authorId="0" shapeId="0" xr:uid="{00000000-0006-0000-0E00-000011000000}">
      <text>
        <r>
          <rPr>
            <sz val="9"/>
            <color indexed="81"/>
            <rFont val="ＭＳ Ｐゴシック"/>
            <family val="3"/>
            <charset val="128"/>
          </rPr>
          <t>同上</t>
        </r>
      </text>
    </comment>
    <comment ref="P21" authorId="0" shapeId="0" xr:uid="{00000000-0006-0000-0E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E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E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F90117CD-2060-45A7-B495-40BFD458F211}">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E00-000016000000}">
      <text>
        <r>
          <rPr>
            <sz val="9"/>
            <color indexed="81"/>
            <rFont val="ＭＳ Ｐゴシック"/>
            <family val="3"/>
            <charset val="128"/>
          </rPr>
          <t>右上のフローから、自動的に計算されます。</t>
        </r>
      </text>
    </comment>
    <comment ref="P24" authorId="0" shapeId="0" xr:uid="{00000000-0006-0000-0E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E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9E335EFD-DD3B-4DB8-BF6B-05EA1302F178}">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E00-00001A000000}">
      <text>
        <r>
          <rPr>
            <sz val="9"/>
            <color indexed="81"/>
            <rFont val="ＭＳ Ｐゴシック"/>
            <family val="3"/>
            <charset val="128"/>
          </rPr>
          <t>右上のフローから、自動的に計算されます。</t>
        </r>
      </text>
    </comment>
    <comment ref="D26" authorId="0" shapeId="0" xr:uid="{9C9B3666-2E30-455B-8427-FA0B0EE0919B}">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E00-00001C000000}">
      <text>
        <r>
          <rPr>
            <sz val="9"/>
            <color indexed="81"/>
            <rFont val="ＭＳ Ｐゴシック"/>
            <family val="3"/>
            <charset val="128"/>
          </rPr>
          <t>右上のフローから、自動的に計算されます。</t>
        </r>
      </text>
    </comment>
    <comment ref="D27" authorId="0" shapeId="0" xr:uid="{2985AC3B-CFD6-4A35-9787-EE71E3F7586A}">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E00-00001E000000}">
      <text>
        <r>
          <rPr>
            <sz val="9"/>
            <color indexed="81"/>
            <rFont val="ＭＳ Ｐゴシック"/>
            <family val="3"/>
            <charset val="128"/>
          </rPr>
          <t>右上のフローから、自動的に計算されます。</t>
        </r>
      </text>
    </comment>
    <comment ref="P27" authorId="0" shapeId="0" xr:uid="{00000000-0006-0000-0E00-00001F000000}">
      <text>
        <r>
          <rPr>
            <sz val="9"/>
            <color indexed="81"/>
            <rFont val="ＭＳ Ｐゴシック"/>
            <family val="3"/>
            <charset val="128"/>
          </rPr>
          <t>下にあるＢ-1およびＢ-2から、自動的に計算されます。</t>
        </r>
      </text>
    </comment>
    <comment ref="AL27" authorId="0" shapeId="0" xr:uid="{00000000-0006-0000-0E00-000020000000}">
      <text>
        <r>
          <rPr>
            <sz val="9"/>
            <color indexed="81"/>
            <rFont val="ＭＳ Ｐゴシック"/>
            <family val="3"/>
            <charset val="128"/>
          </rPr>
          <t>Ｂとｂの合計が自動的に計算されます。</t>
        </r>
      </text>
    </comment>
    <comment ref="AS27" authorId="0" shapeId="0" xr:uid="{00000000-0006-0000-0E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8E678151-BC43-4087-8B8E-DBB0EEFF93C4}">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E00-000023000000}">
      <text>
        <r>
          <rPr>
            <sz val="9"/>
            <color indexed="81"/>
            <rFont val="ＭＳ Ｐゴシック"/>
            <family val="3"/>
            <charset val="128"/>
          </rPr>
          <t>右上のフローから、自動的に計算されます。</t>
        </r>
      </text>
    </comment>
    <comment ref="AA28" authorId="0" shapeId="0" xr:uid="{00000000-0006-0000-0E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476EE10A-6C84-45B0-B0B3-C93B9F477D28}">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E00-000026000000}">
      <text>
        <r>
          <rPr>
            <sz val="9"/>
            <color indexed="81"/>
            <rFont val="ＭＳ Ｐゴシック"/>
            <family val="3"/>
            <charset val="128"/>
          </rPr>
          <t>右上のフローから、自動的に計算されます。</t>
        </r>
      </text>
    </comment>
    <comment ref="AA29" authorId="0" shapeId="0" xr:uid="{00000000-0006-0000-0E00-000027000000}">
      <text>
        <r>
          <rPr>
            <sz val="9"/>
            <color indexed="81"/>
            <rFont val="ＭＳ Ｐゴシック"/>
            <family val="3"/>
            <charset val="128"/>
          </rPr>
          <t>同上</t>
        </r>
      </text>
    </comment>
    <comment ref="D30" authorId="0" shapeId="0" xr:uid="{0D89DB71-3F25-49DE-85F5-5430A641B3A0}">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E00-000029000000}">
      <text>
        <r>
          <rPr>
            <sz val="9"/>
            <color indexed="81"/>
            <rFont val="ＭＳ Ｐゴシック"/>
            <family val="3"/>
            <charset val="128"/>
          </rPr>
          <t>右上のフローから、自動的に計算されます。</t>
        </r>
      </text>
    </comment>
    <comment ref="R30" authorId="0" shapeId="0" xr:uid="{00000000-0006-0000-0E00-00002A000000}">
      <text>
        <r>
          <rPr>
            <sz val="9"/>
            <color indexed="81"/>
            <rFont val="ＭＳ Ｐゴシック"/>
            <family val="3"/>
            <charset val="128"/>
          </rPr>
          <t>右側にある3つの委託目的別内訳量から、自動的に計算されます。</t>
        </r>
      </text>
    </comment>
    <comment ref="AA30" authorId="0" shapeId="0" xr:uid="{00000000-0006-0000-0E00-00002B000000}">
      <text>
        <r>
          <rPr>
            <sz val="9"/>
            <color indexed="81"/>
            <rFont val="ＭＳ Ｐゴシック"/>
            <family val="3"/>
            <charset val="128"/>
          </rPr>
          <t>同上</t>
        </r>
      </text>
    </comment>
    <comment ref="AL30" authorId="0" shapeId="0" xr:uid="{00000000-0006-0000-0E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16D6493E-83DC-4DBD-8F2E-35B2ACDD1F28}">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E00-00002E000000}">
      <text>
        <r>
          <rPr>
            <sz val="9"/>
            <color indexed="81"/>
            <rFont val="ＭＳ Ｐゴシック"/>
            <family val="3"/>
            <charset val="128"/>
          </rPr>
          <t>右上のフローから、自動的に計算されます。</t>
        </r>
      </text>
    </comment>
    <comment ref="AS31" authorId="0" shapeId="0" xr:uid="{00000000-0006-0000-0E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06904A39-1DE5-4407-B546-5B4BB5BD4400}">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E00-000031000000}">
      <text>
        <r>
          <rPr>
            <sz val="9"/>
            <color indexed="81"/>
            <rFont val="ＭＳ Ｐゴシック"/>
            <family val="3"/>
            <charset val="128"/>
          </rPr>
          <t>右上のフローから、自動的に計算されます。</t>
        </r>
      </text>
    </comment>
    <comment ref="D33" authorId="0" shapeId="0" xr:uid="{C2C332EF-274C-4545-A93D-D44894640C72}">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E00-000033000000}">
      <text>
        <r>
          <rPr>
            <sz val="9"/>
            <color indexed="81"/>
            <rFont val="ＭＳ Ｐゴシック"/>
            <family val="3"/>
            <charset val="128"/>
          </rPr>
          <t>右上のフローから、自動的に計算されます。</t>
        </r>
      </text>
    </comment>
    <comment ref="R33" authorId="0" shapeId="0" xr:uid="{00000000-0006-0000-0E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F00-000001000000}">
      <text>
        <r>
          <rPr>
            <sz val="10"/>
            <color indexed="81"/>
            <rFont val="ＭＳ Ｐゴシック"/>
            <family val="3"/>
            <charset val="128"/>
          </rPr>
          <t>「表紙」シートで選択された○印が自動的に反映されます。</t>
        </r>
      </text>
    </comment>
    <comment ref="AU4" authorId="0" shapeId="0" xr:uid="{00000000-0006-0000-0F00-000002000000}">
      <text>
        <r>
          <rPr>
            <sz val="10"/>
            <color indexed="81"/>
            <rFont val="ＭＳ Ｐゴシック"/>
            <family val="3"/>
            <charset val="128"/>
          </rPr>
          <t>「表紙」シートで選択された○印が自動的に反映されます。</t>
        </r>
      </text>
    </comment>
    <comment ref="AF5" authorId="0" shapeId="0" xr:uid="{00000000-0006-0000-0F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F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F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F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F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F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F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F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F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F00-00000C000000}">
      <text>
        <r>
          <rPr>
            <sz val="9"/>
            <color indexed="81"/>
            <rFont val="ＭＳ Ｐゴシック"/>
            <family val="3"/>
            <charset val="128"/>
          </rPr>
          <t>同上</t>
        </r>
      </text>
    </comment>
    <comment ref="P18" authorId="0" shapeId="0" xr:uid="{00000000-0006-0000-0F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F00-00000E000000}">
      <text>
        <r>
          <rPr>
            <sz val="9"/>
            <color indexed="81"/>
            <rFont val="ＭＳ Ｐゴシック"/>
            <family val="3"/>
            <charset val="128"/>
          </rPr>
          <t>⑧、⑨、※3及びｂの合計から自動的に計算されます。</t>
        </r>
      </text>
    </comment>
    <comment ref="AH18" authorId="0" shapeId="0" xr:uid="{00000000-0006-0000-0F00-00000F000000}">
      <text>
        <r>
          <rPr>
            <sz val="9"/>
            <color indexed="81"/>
            <rFont val="ＭＳ Ｐゴシック"/>
            <family val="3"/>
            <charset val="128"/>
          </rPr>
          <t>右にあるｂ-1およびｂ-2から、自動的に計算されます。</t>
        </r>
      </text>
    </comment>
    <comment ref="AO18" authorId="0" shapeId="0" xr:uid="{00000000-0006-0000-0F00-000010000000}">
      <text>
        <r>
          <rPr>
            <sz val="9"/>
            <color indexed="81"/>
            <rFont val="ＭＳ Ｐゴシック"/>
            <family val="3"/>
            <charset val="128"/>
          </rPr>
          <t>右側にある3つの委託目的別内訳量から、自動的に計算されます。</t>
        </r>
      </text>
    </comment>
    <comment ref="AU18" authorId="0" shapeId="0" xr:uid="{00000000-0006-0000-0F00-000011000000}">
      <text>
        <r>
          <rPr>
            <sz val="9"/>
            <color indexed="81"/>
            <rFont val="ＭＳ Ｐゴシック"/>
            <family val="3"/>
            <charset val="128"/>
          </rPr>
          <t>同上</t>
        </r>
      </text>
    </comment>
    <comment ref="P21" authorId="0" shapeId="0" xr:uid="{00000000-0006-0000-0F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F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F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781F9A95-4B8A-4643-BBC2-76E566E60F4A}">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F00-000016000000}">
      <text>
        <r>
          <rPr>
            <sz val="9"/>
            <color indexed="81"/>
            <rFont val="ＭＳ Ｐゴシック"/>
            <family val="3"/>
            <charset val="128"/>
          </rPr>
          <t>右上のフローから、自動的に計算されます。</t>
        </r>
      </text>
    </comment>
    <comment ref="P24" authorId="0" shapeId="0" xr:uid="{00000000-0006-0000-0F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F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C38DE792-9203-40AA-8327-5CF2002409B0}">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F00-00001A000000}">
      <text>
        <r>
          <rPr>
            <sz val="9"/>
            <color indexed="81"/>
            <rFont val="ＭＳ Ｐゴシック"/>
            <family val="3"/>
            <charset val="128"/>
          </rPr>
          <t>右上のフローから、自動的に計算されます。</t>
        </r>
      </text>
    </comment>
    <comment ref="D26" authorId="0" shapeId="0" xr:uid="{9F53FE16-1DD8-4F32-B185-186EEC602FCB}">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F00-00001C000000}">
      <text>
        <r>
          <rPr>
            <sz val="9"/>
            <color indexed="81"/>
            <rFont val="ＭＳ Ｐゴシック"/>
            <family val="3"/>
            <charset val="128"/>
          </rPr>
          <t>右上のフローから、自動的に計算されます。</t>
        </r>
      </text>
    </comment>
    <comment ref="D27" authorId="0" shapeId="0" xr:uid="{A357B6C1-FE46-4708-8F32-ADC093FD6642}">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F00-00001E000000}">
      <text>
        <r>
          <rPr>
            <sz val="9"/>
            <color indexed="81"/>
            <rFont val="ＭＳ Ｐゴシック"/>
            <family val="3"/>
            <charset val="128"/>
          </rPr>
          <t>右上のフローから、自動的に計算されます。</t>
        </r>
      </text>
    </comment>
    <comment ref="P27" authorId="0" shapeId="0" xr:uid="{00000000-0006-0000-0F00-00001F000000}">
      <text>
        <r>
          <rPr>
            <sz val="9"/>
            <color indexed="81"/>
            <rFont val="ＭＳ Ｐゴシック"/>
            <family val="3"/>
            <charset val="128"/>
          </rPr>
          <t>下にあるＢ-1およびＢ-2から、自動的に計算されます。</t>
        </r>
      </text>
    </comment>
    <comment ref="AL27" authorId="0" shapeId="0" xr:uid="{00000000-0006-0000-0F00-000020000000}">
      <text>
        <r>
          <rPr>
            <sz val="9"/>
            <color indexed="81"/>
            <rFont val="ＭＳ Ｐゴシック"/>
            <family val="3"/>
            <charset val="128"/>
          </rPr>
          <t>Ｂとｂの合計が自動的に計算されます。</t>
        </r>
      </text>
    </comment>
    <comment ref="AS27" authorId="0" shapeId="0" xr:uid="{00000000-0006-0000-0F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D64C37E8-0C25-4020-ABAC-2DADAF6E89C9}">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F00-000023000000}">
      <text>
        <r>
          <rPr>
            <sz val="9"/>
            <color indexed="81"/>
            <rFont val="ＭＳ Ｐゴシック"/>
            <family val="3"/>
            <charset val="128"/>
          </rPr>
          <t>右上のフローから、自動的に計算されます。</t>
        </r>
      </text>
    </comment>
    <comment ref="AA28" authorId="0" shapeId="0" xr:uid="{00000000-0006-0000-0F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602C0889-5E73-4C33-A08A-17F9328AF75A}">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F00-000026000000}">
      <text>
        <r>
          <rPr>
            <sz val="9"/>
            <color indexed="81"/>
            <rFont val="ＭＳ Ｐゴシック"/>
            <family val="3"/>
            <charset val="128"/>
          </rPr>
          <t>右上のフローから、自動的に計算されます。</t>
        </r>
      </text>
    </comment>
    <comment ref="AA29" authorId="0" shapeId="0" xr:uid="{00000000-0006-0000-0F00-000027000000}">
      <text>
        <r>
          <rPr>
            <sz val="9"/>
            <color indexed="81"/>
            <rFont val="ＭＳ Ｐゴシック"/>
            <family val="3"/>
            <charset val="128"/>
          </rPr>
          <t>同上</t>
        </r>
      </text>
    </comment>
    <comment ref="D30" authorId="0" shapeId="0" xr:uid="{196DDFB7-97C9-486C-B3E4-9866A0499FCD}">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F00-000029000000}">
      <text>
        <r>
          <rPr>
            <sz val="9"/>
            <color indexed="81"/>
            <rFont val="ＭＳ Ｐゴシック"/>
            <family val="3"/>
            <charset val="128"/>
          </rPr>
          <t>右上のフローから、自動的に計算されます。</t>
        </r>
      </text>
    </comment>
    <comment ref="R30" authorId="0" shapeId="0" xr:uid="{00000000-0006-0000-0F00-00002A000000}">
      <text>
        <r>
          <rPr>
            <sz val="9"/>
            <color indexed="81"/>
            <rFont val="ＭＳ Ｐゴシック"/>
            <family val="3"/>
            <charset val="128"/>
          </rPr>
          <t>右側にある3つの委託目的別内訳量から、自動的に計算されます。</t>
        </r>
      </text>
    </comment>
    <comment ref="AA30" authorId="0" shapeId="0" xr:uid="{00000000-0006-0000-0F00-00002B000000}">
      <text>
        <r>
          <rPr>
            <sz val="9"/>
            <color indexed="81"/>
            <rFont val="ＭＳ Ｐゴシック"/>
            <family val="3"/>
            <charset val="128"/>
          </rPr>
          <t>同上</t>
        </r>
      </text>
    </comment>
    <comment ref="AL30" authorId="0" shapeId="0" xr:uid="{00000000-0006-0000-0F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ED478337-2F4D-4BC0-9D9A-CD94A098165B}">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F00-00002E000000}">
      <text>
        <r>
          <rPr>
            <sz val="9"/>
            <color indexed="81"/>
            <rFont val="ＭＳ Ｐゴシック"/>
            <family val="3"/>
            <charset val="128"/>
          </rPr>
          <t>右上のフローから、自動的に計算されます。</t>
        </r>
      </text>
    </comment>
    <comment ref="AS31" authorId="0" shapeId="0" xr:uid="{00000000-0006-0000-0F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521B0C6B-B8FB-4DFE-970F-05D61054B895}">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F00-000031000000}">
      <text>
        <r>
          <rPr>
            <sz val="9"/>
            <color indexed="81"/>
            <rFont val="ＭＳ Ｐゴシック"/>
            <family val="3"/>
            <charset val="128"/>
          </rPr>
          <t>右上のフローから、自動的に計算されます。</t>
        </r>
      </text>
    </comment>
    <comment ref="D33" authorId="0" shapeId="0" xr:uid="{F4690F2E-E1B5-4701-94D4-0689B399310B}">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F00-000033000000}">
      <text>
        <r>
          <rPr>
            <sz val="9"/>
            <color indexed="81"/>
            <rFont val="ＭＳ Ｐゴシック"/>
            <family val="3"/>
            <charset val="128"/>
          </rPr>
          <t>右上のフローから、自動的に計算されます。</t>
        </r>
      </text>
    </comment>
    <comment ref="R33" authorId="0" shapeId="0" xr:uid="{00000000-0006-0000-0F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1000-000001000000}">
      <text>
        <r>
          <rPr>
            <sz val="10"/>
            <color indexed="81"/>
            <rFont val="ＭＳ Ｐゴシック"/>
            <family val="3"/>
            <charset val="128"/>
          </rPr>
          <t>「表紙」シートで選択された○印が自動的に反映されます。</t>
        </r>
      </text>
    </comment>
    <comment ref="AU4" authorId="0" shapeId="0" xr:uid="{00000000-0006-0000-1000-000002000000}">
      <text>
        <r>
          <rPr>
            <sz val="10"/>
            <color indexed="81"/>
            <rFont val="ＭＳ Ｐゴシック"/>
            <family val="3"/>
            <charset val="128"/>
          </rPr>
          <t>「表紙」シートで選択された○印が自動的に反映されます。</t>
        </r>
      </text>
    </comment>
    <comment ref="AF5" authorId="0" shapeId="0" xr:uid="{00000000-0006-0000-10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10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10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10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10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10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10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10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10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1000-00000C000000}">
      <text>
        <r>
          <rPr>
            <sz val="9"/>
            <color indexed="81"/>
            <rFont val="ＭＳ Ｐゴシック"/>
            <family val="3"/>
            <charset val="128"/>
          </rPr>
          <t>同上</t>
        </r>
      </text>
    </comment>
    <comment ref="P18" authorId="0" shapeId="0" xr:uid="{00000000-0006-0000-10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1000-00000E000000}">
      <text>
        <r>
          <rPr>
            <sz val="9"/>
            <color indexed="81"/>
            <rFont val="ＭＳ Ｐゴシック"/>
            <family val="3"/>
            <charset val="128"/>
          </rPr>
          <t>⑧、⑨、※3及びｂの合計から自動的に計算されます。</t>
        </r>
      </text>
    </comment>
    <comment ref="AH18" authorId="0" shapeId="0" xr:uid="{00000000-0006-0000-1000-00000F000000}">
      <text>
        <r>
          <rPr>
            <sz val="9"/>
            <color indexed="81"/>
            <rFont val="ＭＳ Ｐゴシック"/>
            <family val="3"/>
            <charset val="128"/>
          </rPr>
          <t>右にあるｂ-1およびｂ-2から、自動的に計算されます。</t>
        </r>
      </text>
    </comment>
    <comment ref="AO18" authorId="0" shapeId="0" xr:uid="{00000000-0006-0000-1000-000010000000}">
      <text>
        <r>
          <rPr>
            <sz val="9"/>
            <color indexed="81"/>
            <rFont val="ＭＳ Ｐゴシック"/>
            <family val="3"/>
            <charset val="128"/>
          </rPr>
          <t>右側にある3つの委託目的別内訳量から、自動的に計算されます。</t>
        </r>
      </text>
    </comment>
    <comment ref="AU18" authorId="0" shapeId="0" xr:uid="{00000000-0006-0000-1000-000011000000}">
      <text>
        <r>
          <rPr>
            <sz val="9"/>
            <color indexed="81"/>
            <rFont val="ＭＳ Ｐゴシック"/>
            <family val="3"/>
            <charset val="128"/>
          </rPr>
          <t>同上</t>
        </r>
      </text>
    </comment>
    <comment ref="P21" authorId="0" shapeId="0" xr:uid="{00000000-0006-0000-10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10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10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470AE6D8-0BE2-4504-AF1D-B224C91CCDD6}">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1000-000016000000}">
      <text>
        <r>
          <rPr>
            <sz val="9"/>
            <color indexed="81"/>
            <rFont val="ＭＳ Ｐゴシック"/>
            <family val="3"/>
            <charset val="128"/>
          </rPr>
          <t>右上のフローから、自動的に計算されます。</t>
        </r>
      </text>
    </comment>
    <comment ref="P24" authorId="0" shapeId="0" xr:uid="{00000000-0006-0000-10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10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25B61F26-039A-490D-A4FC-77D01AF9C539}">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1000-00001A000000}">
      <text>
        <r>
          <rPr>
            <sz val="9"/>
            <color indexed="81"/>
            <rFont val="ＭＳ Ｐゴシック"/>
            <family val="3"/>
            <charset val="128"/>
          </rPr>
          <t>右上のフローから、自動的に計算されます。</t>
        </r>
      </text>
    </comment>
    <comment ref="D26" authorId="0" shapeId="0" xr:uid="{72FAC402-E1FC-41A0-AEBA-92E4298FF726}">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1000-00001C000000}">
      <text>
        <r>
          <rPr>
            <sz val="9"/>
            <color indexed="81"/>
            <rFont val="ＭＳ Ｐゴシック"/>
            <family val="3"/>
            <charset val="128"/>
          </rPr>
          <t>右上のフローから、自動的に計算されます。</t>
        </r>
      </text>
    </comment>
    <comment ref="D27" authorId="0" shapeId="0" xr:uid="{9E654B36-DB31-4F26-9A01-E0E72AB7BFD7}">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1000-00001E000000}">
      <text>
        <r>
          <rPr>
            <sz val="9"/>
            <color indexed="81"/>
            <rFont val="ＭＳ Ｐゴシック"/>
            <family val="3"/>
            <charset val="128"/>
          </rPr>
          <t>右上のフローから、自動的に計算されます。</t>
        </r>
      </text>
    </comment>
    <comment ref="P27" authorId="0" shapeId="0" xr:uid="{00000000-0006-0000-1000-00001F000000}">
      <text>
        <r>
          <rPr>
            <sz val="9"/>
            <color indexed="81"/>
            <rFont val="ＭＳ Ｐゴシック"/>
            <family val="3"/>
            <charset val="128"/>
          </rPr>
          <t>下にあるＢ-1およびＢ-2から、自動的に計算されます。</t>
        </r>
      </text>
    </comment>
    <comment ref="AL27" authorId="0" shapeId="0" xr:uid="{00000000-0006-0000-1000-000020000000}">
      <text>
        <r>
          <rPr>
            <sz val="9"/>
            <color indexed="81"/>
            <rFont val="ＭＳ Ｐゴシック"/>
            <family val="3"/>
            <charset val="128"/>
          </rPr>
          <t>Ｂとｂの合計が自動的に計算されます。</t>
        </r>
      </text>
    </comment>
    <comment ref="AS27" authorId="0" shapeId="0" xr:uid="{00000000-0006-0000-10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E1592DEF-97B8-4956-A76D-48F6EF6FD343}">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1000-000023000000}">
      <text>
        <r>
          <rPr>
            <sz val="9"/>
            <color indexed="81"/>
            <rFont val="ＭＳ Ｐゴシック"/>
            <family val="3"/>
            <charset val="128"/>
          </rPr>
          <t>右上のフローから、自動的に計算されます。</t>
        </r>
      </text>
    </comment>
    <comment ref="AA28" authorId="0" shapeId="0" xr:uid="{00000000-0006-0000-10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798089A6-B6F4-4559-8F62-1056FC64DD9A}">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1000-000026000000}">
      <text>
        <r>
          <rPr>
            <sz val="9"/>
            <color indexed="81"/>
            <rFont val="ＭＳ Ｐゴシック"/>
            <family val="3"/>
            <charset val="128"/>
          </rPr>
          <t>右上のフローから、自動的に計算されます。</t>
        </r>
      </text>
    </comment>
    <comment ref="AA29" authorId="0" shapeId="0" xr:uid="{00000000-0006-0000-1000-000027000000}">
      <text>
        <r>
          <rPr>
            <sz val="9"/>
            <color indexed="81"/>
            <rFont val="ＭＳ Ｐゴシック"/>
            <family val="3"/>
            <charset val="128"/>
          </rPr>
          <t>同上</t>
        </r>
      </text>
    </comment>
    <comment ref="D30" authorId="0" shapeId="0" xr:uid="{34F3C0F0-1AC9-406F-B502-6502FB1DEA77}">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1000-000029000000}">
      <text>
        <r>
          <rPr>
            <sz val="9"/>
            <color indexed="81"/>
            <rFont val="ＭＳ Ｐゴシック"/>
            <family val="3"/>
            <charset val="128"/>
          </rPr>
          <t>右上のフローから、自動的に計算されます。</t>
        </r>
      </text>
    </comment>
    <comment ref="R30" authorId="0" shapeId="0" xr:uid="{00000000-0006-0000-1000-00002A000000}">
      <text>
        <r>
          <rPr>
            <sz val="9"/>
            <color indexed="81"/>
            <rFont val="ＭＳ Ｐゴシック"/>
            <family val="3"/>
            <charset val="128"/>
          </rPr>
          <t>右側にある3つの委託目的別内訳量から、自動的に計算されます。</t>
        </r>
      </text>
    </comment>
    <comment ref="AA30" authorId="0" shapeId="0" xr:uid="{00000000-0006-0000-1000-00002B000000}">
      <text>
        <r>
          <rPr>
            <sz val="9"/>
            <color indexed="81"/>
            <rFont val="ＭＳ Ｐゴシック"/>
            <family val="3"/>
            <charset val="128"/>
          </rPr>
          <t>同上</t>
        </r>
      </text>
    </comment>
    <comment ref="AL30" authorId="0" shapeId="0" xr:uid="{00000000-0006-0000-10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3365E818-B074-421C-B68D-86BC6C8DE0A6}">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1000-00002E000000}">
      <text>
        <r>
          <rPr>
            <sz val="9"/>
            <color indexed="81"/>
            <rFont val="ＭＳ Ｐゴシック"/>
            <family val="3"/>
            <charset val="128"/>
          </rPr>
          <t>右上のフローから、自動的に計算されます。</t>
        </r>
      </text>
    </comment>
    <comment ref="AS31" authorId="0" shapeId="0" xr:uid="{00000000-0006-0000-10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D7052880-1516-42D3-B784-85E281E10771}">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1000-000031000000}">
      <text>
        <r>
          <rPr>
            <sz val="9"/>
            <color indexed="81"/>
            <rFont val="ＭＳ Ｐゴシック"/>
            <family val="3"/>
            <charset val="128"/>
          </rPr>
          <t>右上のフローから、自動的に計算されます。</t>
        </r>
      </text>
    </comment>
    <comment ref="D33" authorId="0" shapeId="0" xr:uid="{330066DE-98DF-46D4-8699-7875A7EBF5B4}">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1000-000033000000}">
      <text>
        <r>
          <rPr>
            <sz val="9"/>
            <color indexed="81"/>
            <rFont val="ＭＳ Ｐゴシック"/>
            <family val="3"/>
            <charset val="128"/>
          </rPr>
          <t>右上のフローから、自動的に計算されます。</t>
        </r>
      </text>
    </comment>
    <comment ref="R33" authorId="0" shapeId="0" xr:uid="{00000000-0006-0000-10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1100-000001000000}">
      <text>
        <r>
          <rPr>
            <sz val="10"/>
            <color indexed="81"/>
            <rFont val="ＭＳ Ｐゴシック"/>
            <family val="3"/>
            <charset val="128"/>
          </rPr>
          <t>「表紙」シートで選択された○印が自動的に反映されます。</t>
        </r>
      </text>
    </comment>
    <comment ref="AU4" authorId="0" shapeId="0" xr:uid="{00000000-0006-0000-1100-000002000000}">
      <text>
        <r>
          <rPr>
            <sz val="10"/>
            <color indexed="81"/>
            <rFont val="ＭＳ Ｐゴシック"/>
            <family val="3"/>
            <charset val="128"/>
          </rPr>
          <t>「表紙」シートで選択された○印が自動的に反映されます。</t>
        </r>
      </text>
    </comment>
    <comment ref="AF5" authorId="0" shapeId="0" xr:uid="{00000000-0006-0000-11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11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11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11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11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11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11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11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11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1100-00000C000000}">
      <text>
        <r>
          <rPr>
            <sz val="9"/>
            <color indexed="81"/>
            <rFont val="ＭＳ Ｐゴシック"/>
            <family val="3"/>
            <charset val="128"/>
          </rPr>
          <t>同上</t>
        </r>
      </text>
    </comment>
    <comment ref="P18" authorId="0" shapeId="0" xr:uid="{00000000-0006-0000-11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1100-00000E000000}">
      <text>
        <r>
          <rPr>
            <sz val="9"/>
            <color indexed="81"/>
            <rFont val="ＭＳ Ｐゴシック"/>
            <family val="3"/>
            <charset val="128"/>
          </rPr>
          <t>⑧、⑨、※3及びｂの合計から自動的に計算されます。</t>
        </r>
      </text>
    </comment>
    <comment ref="AH18" authorId="0" shapeId="0" xr:uid="{00000000-0006-0000-1100-00000F000000}">
      <text>
        <r>
          <rPr>
            <sz val="9"/>
            <color indexed="81"/>
            <rFont val="ＭＳ Ｐゴシック"/>
            <family val="3"/>
            <charset val="128"/>
          </rPr>
          <t>右にあるｂ-1およびｂ-2から、自動的に計算されます。</t>
        </r>
      </text>
    </comment>
    <comment ref="AO18" authorId="0" shapeId="0" xr:uid="{00000000-0006-0000-1100-000010000000}">
      <text>
        <r>
          <rPr>
            <sz val="9"/>
            <color indexed="81"/>
            <rFont val="ＭＳ Ｐゴシック"/>
            <family val="3"/>
            <charset val="128"/>
          </rPr>
          <t>右側にある3つの委託目的別内訳量から、自動的に計算されます。</t>
        </r>
      </text>
    </comment>
    <comment ref="AU18" authorId="0" shapeId="0" xr:uid="{00000000-0006-0000-1100-000011000000}">
      <text>
        <r>
          <rPr>
            <sz val="9"/>
            <color indexed="81"/>
            <rFont val="ＭＳ Ｐゴシック"/>
            <family val="3"/>
            <charset val="128"/>
          </rPr>
          <t>同上</t>
        </r>
      </text>
    </comment>
    <comment ref="P21" authorId="0" shapeId="0" xr:uid="{00000000-0006-0000-11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11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11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5C11A962-D03B-413F-9309-513FCB843BEF}">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1100-000016000000}">
      <text>
        <r>
          <rPr>
            <sz val="9"/>
            <color indexed="81"/>
            <rFont val="ＭＳ Ｐゴシック"/>
            <family val="3"/>
            <charset val="128"/>
          </rPr>
          <t>右上のフローから、自動的に計算されます。</t>
        </r>
      </text>
    </comment>
    <comment ref="P24" authorId="0" shapeId="0" xr:uid="{00000000-0006-0000-11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11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AC957D2F-1022-43F4-BE94-896FD835894A}">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1100-00001A000000}">
      <text>
        <r>
          <rPr>
            <sz val="9"/>
            <color indexed="81"/>
            <rFont val="ＭＳ Ｐゴシック"/>
            <family val="3"/>
            <charset val="128"/>
          </rPr>
          <t>右上のフローから、自動的に計算されます。</t>
        </r>
      </text>
    </comment>
    <comment ref="D26" authorId="0" shapeId="0" xr:uid="{5FB23121-F0D7-4DB5-BF1B-0CA4335A1349}">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1100-00001C000000}">
      <text>
        <r>
          <rPr>
            <sz val="9"/>
            <color indexed="81"/>
            <rFont val="ＭＳ Ｐゴシック"/>
            <family val="3"/>
            <charset val="128"/>
          </rPr>
          <t>右上のフローから、自動的に計算されます。</t>
        </r>
      </text>
    </comment>
    <comment ref="D27" authorId="0" shapeId="0" xr:uid="{5E106F48-12F1-4EC8-A34A-67F3AB7C4198}">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1100-00001E000000}">
      <text>
        <r>
          <rPr>
            <sz val="9"/>
            <color indexed="81"/>
            <rFont val="ＭＳ Ｐゴシック"/>
            <family val="3"/>
            <charset val="128"/>
          </rPr>
          <t>右上のフローから、自動的に計算されます。</t>
        </r>
      </text>
    </comment>
    <comment ref="P27" authorId="0" shapeId="0" xr:uid="{00000000-0006-0000-1100-00001F000000}">
      <text>
        <r>
          <rPr>
            <sz val="9"/>
            <color indexed="81"/>
            <rFont val="ＭＳ Ｐゴシック"/>
            <family val="3"/>
            <charset val="128"/>
          </rPr>
          <t>下にあるＢ-1およびＢ-2から、自動的に計算されます。</t>
        </r>
      </text>
    </comment>
    <comment ref="AL27" authorId="0" shapeId="0" xr:uid="{00000000-0006-0000-1100-000020000000}">
      <text>
        <r>
          <rPr>
            <sz val="9"/>
            <color indexed="81"/>
            <rFont val="ＭＳ Ｐゴシック"/>
            <family val="3"/>
            <charset val="128"/>
          </rPr>
          <t>Ｂとｂの合計が自動的に計算されます。</t>
        </r>
      </text>
    </comment>
    <comment ref="AS27" authorId="0" shapeId="0" xr:uid="{00000000-0006-0000-11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5B5C5E0F-DE38-4487-B2B0-12243DD00075}">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1100-000023000000}">
      <text>
        <r>
          <rPr>
            <sz val="9"/>
            <color indexed="81"/>
            <rFont val="ＭＳ Ｐゴシック"/>
            <family val="3"/>
            <charset val="128"/>
          </rPr>
          <t>右上のフローから、自動的に計算されます。</t>
        </r>
      </text>
    </comment>
    <comment ref="AA28" authorId="0" shapeId="0" xr:uid="{00000000-0006-0000-11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80FCC2D6-FF30-43FF-9425-5E9B68704456}">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1100-000026000000}">
      <text>
        <r>
          <rPr>
            <sz val="9"/>
            <color indexed="81"/>
            <rFont val="ＭＳ Ｐゴシック"/>
            <family val="3"/>
            <charset val="128"/>
          </rPr>
          <t>右上のフローから、自動的に計算されます。</t>
        </r>
      </text>
    </comment>
    <comment ref="AA29" authorId="0" shapeId="0" xr:uid="{00000000-0006-0000-1100-000027000000}">
      <text>
        <r>
          <rPr>
            <sz val="9"/>
            <color indexed="81"/>
            <rFont val="ＭＳ Ｐゴシック"/>
            <family val="3"/>
            <charset val="128"/>
          </rPr>
          <t>同上</t>
        </r>
      </text>
    </comment>
    <comment ref="D30" authorId="0" shapeId="0" xr:uid="{35A518B6-F652-46C5-B1BD-508BD04692AB}">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1100-000029000000}">
      <text>
        <r>
          <rPr>
            <sz val="9"/>
            <color indexed="81"/>
            <rFont val="ＭＳ Ｐゴシック"/>
            <family val="3"/>
            <charset val="128"/>
          </rPr>
          <t>右上のフローから、自動的に計算されます。</t>
        </r>
      </text>
    </comment>
    <comment ref="R30" authorId="0" shapeId="0" xr:uid="{00000000-0006-0000-1100-00002A000000}">
      <text>
        <r>
          <rPr>
            <sz val="9"/>
            <color indexed="81"/>
            <rFont val="ＭＳ Ｐゴシック"/>
            <family val="3"/>
            <charset val="128"/>
          </rPr>
          <t>右側にある3つの委託目的別内訳量から、自動的に計算されます。</t>
        </r>
      </text>
    </comment>
    <comment ref="AA30" authorId="0" shapeId="0" xr:uid="{00000000-0006-0000-1100-00002B000000}">
      <text>
        <r>
          <rPr>
            <sz val="9"/>
            <color indexed="81"/>
            <rFont val="ＭＳ Ｐゴシック"/>
            <family val="3"/>
            <charset val="128"/>
          </rPr>
          <t>同上</t>
        </r>
      </text>
    </comment>
    <comment ref="AL30" authorId="0" shapeId="0" xr:uid="{00000000-0006-0000-11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C8B56813-7409-459A-A13B-104B13E08DB7}">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1100-00002E000000}">
      <text>
        <r>
          <rPr>
            <sz val="9"/>
            <color indexed="81"/>
            <rFont val="ＭＳ Ｐゴシック"/>
            <family val="3"/>
            <charset val="128"/>
          </rPr>
          <t>右上のフローから、自動的に計算されます。</t>
        </r>
      </text>
    </comment>
    <comment ref="AS31" authorId="0" shapeId="0" xr:uid="{00000000-0006-0000-11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8CB41070-4AD1-4DC9-8B40-162912FA18FA}">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1100-000031000000}">
      <text>
        <r>
          <rPr>
            <sz val="9"/>
            <color indexed="81"/>
            <rFont val="ＭＳ Ｐゴシック"/>
            <family val="3"/>
            <charset val="128"/>
          </rPr>
          <t>右上のフローから、自動的に計算されます。</t>
        </r>
      </text>
    </comment>
    <comment ref="D33" authorId="0" shapeId="0" xr:uid="{E56F3C96-862D-4962-9491-A5420F1D2C2A}">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1100-000033000000}">
      <text>
        <r>
          <rPr>
            <sz val="9"/>
            <color indexed="81"/>
            <rFont val="ＭＳ Ｐゴシック"/>
            <family val="3"/>
            <charset val="128"/>
          </rPr>
          <t>右上のフローから、自動的に計算されます。</t>
        </r>
      </text>
    </comment>
    <comment ref="R33" authorId="0" shapeId="0" xr:uid="{00000000-0006-0000-11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1200-000001000000}">
      <text>
        <r>
          <rPr>
            <sz val="10"/>
            <color indexed="81"/>
            <rFont val="ＭＳ Ｐゴシック"/>
            <family val="3"/>
            <charset val="128"/>
          </rPr>
          <t>「表紙」シートで選択された○印が自動的に反映されます。</t>
        </r>
      </text>
    </comment>
    <comment ref="AU4" authorId="0" shapeId="0" xr:uid="{00000000-0006-0000-1200-000002000000}">
      <text>
        <r>
          <rPr>
            <sz val="10"/>
            <color indexed="81"/>
            <rFont val="ＭＳ Ｐゴシック"/>
            <family val="3"/>
            <charset val="128"/>
          </rPr>
          <t>「表紙」シートで選択された○印が自動的に反映されます。</t>
        </r>
      </text>
    </comment>
    <comment ref="AF5" authorId="0" shapeId="0" xr:uid="{00000000-0006-0000-12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12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12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12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12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12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12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12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12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1200-00000C000000}">
      <text>
        <r>
          <rPr>
            <sz val="9"/>
            <color indexed="81"/>
            <rFont val="ＭＳ Ｐゴシック"/>
            <family val="3"/>
            <charset val="128"/>
          </rPr>
          <t>同上</t>
        </r>
      </text>
    </comment>
    <comment ref="P18" authorId="0" shapeId="0" xr:uid="{00000000-0006-0000-12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1200-00000E000000}">
      <text>
        <r>
          <rPr>
            <sz val="9"/>
            <color indexed="81"/>
            <rFont val="ＭＳ Ｐゴシック"/>
            <family val="3"/>
            <charset val="128"/>
          </rPr>
          <t>⑧、⑨、※3及びｂの合計から自動的に計算されます。</t>
        </r>
      </text>
    </comment>
    <comment ref="AH18" authorId="0" shapeId="0" xr:uid="{00000000-0006-0000-1200-00000F000000}">
      <text>
        <r>
          <rPr>
            <sz val="9"/>
            <color indexed="81"/>
            <rFont val="ＭＳ Ｐゴシック"/>
            <family val="3"/>
            <charset val="128"/>
          </rPr>
          <t>右にあるｂ-1およびｂ-2から、自動的に計算されます。</t>
        </r>
      </text>
    </comment>
    <comment ref="AO18" authorId="0" shapeId="0" xr:uid="{00000000-0006-0000-1200-000010000000}">
      <text>
        <r>
          <rPr>
            <sz val="9"/>
            <color indexed="81"/>
            <rFont val="ＭＳ Ｐゴシック"/>
            <family val="3"/>
            <charset val="128"/>
          </rPr>
          <t>右側にある3つの委託目的別内訳量から、自動的に計算されます。</t>
        </r>
      </text>
    </comment>
    <comment ref="AU18" authorId="0" shapeId="0" xr:uid="{00000000-0006-0000-1200-000011000000}">
      <text>
        <r>
          <rPr>
            <sz val="9"/>
            <color indexed="81"/>
            <rFont val="ＭＳ Ｐゴシック"/>
            <family val="3"/>
            <charset val="128"/>
          </rPr>
          <t>同上</t>
        </r>
      </text>
    </comment>
    <comment ref="P21" authorId="0" shapeId="0" xr:uid="{00000000-0006-0000-12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12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12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3F2335AC-655F-4D3D-BAAF-19FE4502704B}">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1200-000016000000}">
      <text>
        <r>
          <rPr>
            <sz val="9"/>
            <color indexed="81"/>
            <rFont val="ＭＳ Ｐゴシック"/>
            <family val="3"/>
            <charset val="128"/>
          </rPr>
          <t>右上のフローから、自動的に計算されます。</t>
        </r>
      </text>
    </comment>
    <comment ref="P24" authorId="0" shapeId="0" xr:uid="{00000000-0006-0000-12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12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965F9370-02C5-4D43-8A01-46CB87A08471}">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1200-00001A000000}">
      <text>
        <r>
          <rPr>
            <sz val="9"/>
            <color indexed="81"/>
            <rFont val="ＭＳ Ｐゴシック"/>
            <family val="3"/>
            <charset val="128"/>
          </rPr>
          <t>右上のフローから、自動的に計算されます。</t>
        </r>
      </text>
    </comment>
    <comment ref="D26" authorId="0" shapeId="0" xr:uid="{B1FBAF18-F171-4D0F-8803-EF574B99F977}">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1200-00001C000000}">
      <text>
        <r>
          <rPr>
            <sz val="9"/>
            <color indexed="81"/>
            <rFont val="ＭＳ Ｐゴシック"/>
            <family val="3"/>
            <charset val="128"/>
          </rPr>
          <t>右上のフローから、自動的に計算されます。</t>
        </r>
      </text>
    </comment>
    <comment ref="D27" authorId="0" shapeId="0" xr:uid="{11208ADB-9869-4834-B36A-C3ABA672F94E}">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1200-00001E000000}">
      <text>
        <r>
          <rPr>
            <sz val="9"/>
            <color indexed="81"/>
            <rFont val="ＭＳ Ｐゴシック"/>
            <family val="3"/>
            <charset val="128"/>
          </rPr>
          <t>右上のフローから、自動的に計算されます。</t>
        </r>
      </text>
    </comment>
    <comment ref="P27" authorId="0" shapeId="0" xr:uid="{00000000-0006-0000-1200-00001F000000}">
      <text>
        <r>
          <rPr>
            <sz val="9"/>
            <color indexed="81"/>
            <rFont val="ＭＳ Ｐゴシック"/>
            <family val="3"/>
            <charset val="128"/>
          </rPr>
          <t>下にあるＢ-1およびＢ-2から、自動的に計算されます。</t>
        </r>
      </text>
    </comment>
    <comment ref="AL27" authorId="0" shapeId="0" xr:uid="{00000000-0006-0000-1200-000020000000}">
      <text>
        <r>
          <rPr>
            <sz val="9"/>
            <color indexed="81"/>
            <rFont val="ＭＳ Ｐゴシック"/>
            <family val="3"/>
            <charset val="128"/>
          </rPr>
          <t>Ｂとｂの合計が自動的に計算されます。</t>
        </r>
      </text>
    </comment>
    <comment ref="AS27" authorId="0" shapeId="0" xr:uid="{00000000-0006-0000-12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E1D5A353-9C3C-4FC8-BF1E-05B3CB65CE62}">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1200-000023000000}">
      <text>
        <r>
          <rPr>
            <sz val="9"/>
            <color indexed="81"/>
            <rFont val="ＭＳ Ｐゴシック"/>
            <family val="3"/>
            <charset val="128"/>
          </rPr>
          <t>右上のフローから、自動的に計算されます。</t>
        </r>
      </text>
    </comment>
    <comment ref="AA28" authorId="0" shapeId="0" xr:uid="{00000000-0006-0000-12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BE847F00-6C25-4C9D-B9A4-7B7D386C75A3}">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1200-000026000000}">
      <text>
        <r>
          <rPr>
            <sz val="9"/>
            <color indexed="81"/>
            <rFont val="ＭＳ Ｐゴシック"/>
            <family val="3"/>
            <charset val="128"/>
          </rPr>
          <t>右上のフローから、自動的に計算されます。</t>
        </r>
      </text>
    </comment>
    <comment ref="AA29" authorId="0" shapeId="0" xr:uid="{00000000-0006-0000-1200-000027000000}">
      <text>
        <r>
          <rPr>
            <sz val="9"/>
            <color indexed="81"/>
            <rFont val="ＭＳ Ｐゴシック"/>
            <family val="3"/>
            <charset val="128"/>
          </rPr>
          <t>同上</t>
        </r>
      </text>
    </comment>
    <comment ref="D30" authorId="0" shapeId="0" xr:uid="{32AE0D8E-8575-43A5-9A3C-002A067AB843}">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1200-000029000000}">
      <text>
        <r>
          <rPr>
            <sz val="9"/>
            <color indexed="81"/>
            <rFont val="ＭＳ Ｐゴシック"/>
            <family val="3"/>
            <charset val="128"/>
          </rPr>
          <t>右上のフローから、自動的に計算されます。</t>
        </r>
      </text>
    </comment>
    <comment ref="R30" authorId="0" shapeId="0" xr:uid="{00000000-0006-0000-1200-00002A000000}">
      <text>
        <r>
          <rPr>
            <sz val="9"/>
            <color indexed="81"/>
            <rFont val="ＭＳ Ｐゴシック"/>
            <family val="3"/>
            <charset val="128"/>
          </rPr>
          <t>右側にある3つの委託目的別内訳量から、自動的に計算されます。</t>
        </r>
      </text>
    </comment>
    <comment ref="AA30" authorId="0" shapeId="0" xr:uid="{00000000-0006-0000-1200-00002B000000}">
      <text>
        <r>
          <rPr>
            <sz val="9"/>
            <color indexed="81"/>
            <rFont val="ＭＳ Ｐゴシック"/>
            <family val="3"/>
            <charset val="128"/>
          </rPr>
          <t>同上</t>
        </r>
      </text>
    </comment>
    <comment ref="AL30" authorId="0" shapeId="0" xr:uid="{00000000-0006-0000-12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C5D12439-6E44-4619-8516-0DFFE71E1B25}">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1200-00002E000000}">
      <text>
        <r>
          <rPr>
            <sz val="9"/>
            <color indexed="81"/>
            <rFont val="ＭＳ Ｐゴシック"/>
            <family val="3"/>
            <charset val="128"/>
          </rPr>
          <t>右上のフローから、自動的に計算されます。</t>
        </r>
      </text>
    </comment>
    <comment ref="AS31" authorId="0" shapeId="0" xr:uid="{00000000-0006-0000-12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AC501ADA-3353-498F-81E6-58DF1899839F}">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1200-000031000000}">
      <text>
        <r>
          <rPr>
            <sz val="9"/>
            <color indexed="81"/>
            <rFont val="ＭＳ Ｐゴシック"/>
            <family val="3"/>
            <charset val="128"/>
          </rPr>
          <t>右上のフローから、自動的に計算されます。</t>
        </r>
      </text>
    </comment>
    <comment ref="D33" authorId="0" shapeId="0" xr:uid="{4811821D-CB31-4AC2-AF47-76DB76DDA1F8}">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1200-000033000000}">
      <text>
        <r>
          <rPr>
            <sz val="9"/>
            <color indexed="81"/>
            <rFont val="ＭＳ Ｐゴシック"/>
            <family val="3"/>
            <charset val="128"/>
          </rPr>
          <t>右上のフローから、自動的に計算されます。</t>
        </r>
      </text>
    </comment>
    <comment ref="R33" authorId="0" shapeId="0" xr:uid="{00000000-0006-0000-12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100-000001000000}">
      <text>
        <r>
          <rPr>
            <sz val="10"/>
            <color indexed="81"/>
            <rFont val="ＭＳ Ｐゴシック"/>
            <family val="3"/>
            <charset val="128"/>
          </rPr>
          <t>「表紙」シートで選択された○印が自動的に反映されます。</t>
        </r>
      </text>
    </comment>
    <comment ref="AU4" authorId="0" shapeId="0" xr:uid="{00000000-0006-0000-0100-000002000000}">
      <text>
        <r>
          <rPr>
            <sz val="10"/>
            <color indexed="81"/>
            <rFont val="ＭＳ Ｐゴシック"/>
            <family val="3"/>
            <charset val="128"/>
          </rPr>
          <t>「表紙」シートで選択された○印が自動的に反映されます。</t>
        </r>
      </text>
    </comment>
    <comment ref="AF5" authorId="0" shapeId="0" xr:uid="{00000000-0006-0000-01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1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1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1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1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1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1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1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1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100-00000C000000}">
      <text>
        <r>
          <rPr>
            <sz val="9"/>
            <color indexed="81"/>
            <rFont val="ＭＳ Ｐゴシック"/>
            <family val="3"/>
            <charset val="128"/>
          </rPr>
          <t>同上</t>
        </r>
      </text>
    </comment>
    <comment ref="P18" authorId="0" shapeId="0" xr:uid="{00000000-0006-0000-01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100-00000E000000}">
      <text>
        <r>
          <rPr>
            <sz val="9"/>
            <color indexed="81"/>
            <rFont val="ＭＳ Ｐゴシック"/>
            <family val="3"/>
            <charset val="128"/>
          </rPr>
          <t>⑧、⑨、※3及びｂの合計から自動的に計算されます。</t>
        </r>
      </text>
    </comment>
    <comment ref="AH18" authorId="0" shapeId="0" xr:uid="{00000000-0006-0000-0100-00000F000000}">
      <text>
        <r>
          <rPr>
            <sz val="9"/>
            <color indexed="81"/>
            <rFont val="ＭＳ Ｐゴシック"/>
            <family val="3"/>
            <charset val="128"/>
          </rPr>
          <t>右にあるｂ-1およびｂ-2から、自動的に計算されます。</t>
        </r>
      </text>
    </comment>
    <comment ref="AO18" authorId="0" shapeId="0" xr:uid="{00000000-0006-0000-0100-000010000000}">
      <text>
        <r>
          <rPr>
            <sz val="9"/>
            <color indexed="81"/>
            <rFont val="ＭＳ Ｐゴシック"/>
            <family val="3"/>
            <charset val="128"/>
          </rPr>
          <t>右側にある3つの委託目的別内訳量から、自動的に計算されます。</t>
        </r>
      </text>
    </comment>
    <comment ref="AU18" authorId="0" shapeId="0" xr:uid="{00000000-0006-0000-0100-000011000000}">
      <text>
        <r>
          <rPr>
            <sz val="9"/>
            <color indexed="81"/>
            <rFont val="ＭＳ Ｐゴシック"/>
            <family val="3"/>
            <charset val="128"/>
          </rPr>
          <t>同上</t>
        </r>
      </text>
    </comment>
    <comment ref="P21" authorId="0" shapeId="0" xr:uid="{00000000-0006-0000-01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1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1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00000000-0006-0000-0100-000015000000}">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100-000016000000}">
      <text>
        <r>
          <rPr>
            <sz val="9"/>
            <color indexed="81"/>
            <rFont val="ＭＳ Ｐゴシック"/>
            <family val="3"/>
            <charset val="128"/>
          </rPr>
          <t>右上のフローから、自動的に計算されます。</t>
        </r>
      </text>
    </comment>
    <comment ref="P24" authorId="0" shapeId="0" xr:uid="{00000000-0006-0000-01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1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B213C926-FEDE-4019-B465-0048DA3DC590}">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100-00001A000000}">
      <text>
        <r>
          <rPr>
            <sz val="9"/>
            <color indexed="81"/>
            <rFont val="ＭＳ Ｐゴシック"/>
            <family val="3"/>
            <charset val="128"/>
          </rPr>
          <t>右上のフローから、自動的に計算されます。</t>
        </r>
      </text>
    </comment>
    <comment ref="D26" authorId="0" shapeId="0" xr:uid="{101BAA94-22AD-4671-BC65-688086F4D2FD}">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100-00001C000000}">
      <text>
        <r>
          <rPr>
            <sz val="9"/>
            <color indexed="81"/>
            <rFont val="ＭＳ Ｐゴシック"/>
            <family val="3"/>
            <charset val="128"/>
          </rPr>
          <t>右上のフローから、自動的に計算されます。</t>
        </r>
      </text>
    </comment>
    <comment ref="D27" authorId="0" shapeId="0" xr:uid="{E4FF9068-6A40-400E-93D6-6D8FD48311B2}">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100-00001E000000}">
      <text>
        <r>
          <rPr>
            <sz val="9"/>
            <color indexed="81"/>
            <rFont val="ＭＳ Ｐゴシック"/>
            <family val="3"/>
            <charset val="128"/>
          </rPr>
          <t>右上のフローから、自動的に計算されます。</t>
        </r>
      </text>
    </comment>
    <comment ref="P27" authorId="0" shapeId="0" xr:uid="{00000000-0006-0000-0100-00001F000000}">
      <text>
        <r>
          <rPr>
            <sz val="9"/>
            <color indexed="81"/>
            <rFont val="ＭＳ Ｐゴシック"/>
            <family val="3"/>
            <charset val="128"/>
          </rPr>
          <t>下にあるＢ-1およびＢ-2から、自動的に計算されます。</t>
        </r>
      </text>
    </comment>
    <comment ref="AL27" authorId="0" shapeId="0" xr:uid="{00000000-0006-0000-0100-000020000000}">
      <text>
        <r>
          <rPr>
            <sz val="9"/>
            <color indexed="81"/>
            <rFont val="ＭＳ Ｐゴシック"/>
            <family val="3"/>
            <charset val="128"/>
          </rPr>
          <t>Ｂとｂの合計が自動的に計算されます。</t>
        </r>
      </text>
    </comment>
    <comment ref="AS27" authorId="0" shapeId="0" xr:uid="{00000000-0006-0000-01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3CF2992A-B0ED-47F9-BAC9-0C716038353D}">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100-000023000000}">
      <text>
        <r>
          <rPr>
            <sz val="9"/>
            <color indexed="81"/>
            <rFont val="ＭＳ Ｐゴシック"/>
            <family val="3"/>
            <charset val="128"/>
          </rPr>
          <t>右上のフローから、自動的に計算されます。</t>
        </r>
      </text>
    </comment>
    <comment ref="AA28" authorId="0" shapeId="0" xr:uid="{00000000-0006-0000-01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5B3F5557-31CF-4CB8-B3E6-BEE6E51E01AB}">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100-000026000000}">
      <text>
        <r>
          <rPr>
            <sz val="9"/>
            <color indexed="81"/>
            <rFont val="ＭＳ Ｐゴシック"/>
            <family val="3"/>
            <charset val="128"/>
          </rPr>
          <t>右上のフローから、自動的に計算されます。</t>
        </r>
      </text>
    </comment>
    <comment ref="AA29" authorId="0" shapeId="0" xr:uid="{00000000-0006-0000-0100-000027000000}">
      <text>
        <r>
          <rPr>
            <sz val="9"/>
            <color indexed="81"/>
            <rFont val="ＭＳ Ｐゴシック"/>
            <family val="3"/>
            <charset val="128"/>
          </rPr>
          <t>同上</t>
        </r>
      </text>
    </comment>
    <comment ref="D30" authorId="0" shapeId="0" xr:uid="{DD6A7B7A-5806-437A-9D87-BFFF8AC2B604}">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100-000029000000}">
      <text>
        <r>
          <rPr>
            <sz val="9"/>
            <color indexed="81"/>
            <rFont val="ＭＳ Ｐゴシック"/>
            <family val="3"/>
            <charset val="128"/>
          </rPr>
          <t>右上のフローから、自動的に計算されます。</t>
        </r>
      </text>
    </comment>
    <comment ref="R30" authorId="0" shapeId="0" xr:uid="{00000000-0006-0000-0100-00002A000000}">
      <text>
        <r>
          <rPr>
            <sz val="9"/>
            <color indexed="81"/>
            <rFont val="ＭＳ Ｐゴシック"/>
            <family val="3"/>
            <charset val="128"/>
          </rPr>
          <t>右側にある3つの委託目的別内訳量から、自動的に計算されます。</t>
        </r>
      </text>
    </comment>
    <comment ref="AA30" authorId="0" shapeId="0" xr:uid="{00000000-0006-0000-0100-00002B000000}">
      <text>
        <r>
          <rPr>
            <sz val="9"/>
            <color indexed="81"/>
            <rFont val="ＭＳ Ｐゴシック"/>
            <family val="3"/>
            <charset val="128"/>
          </rPr>
          <t>同上</t>
        </r>
      </text>
    </comment>
    <comment ref="AL30" authorId="0" shapeId="0" xr:uid="{00000000-0006-0000-01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99B76DEC-D784-4CE9-A2B6-89C2F88493FB}">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100-00002E000000}">
      <text>
        <r>
          <rPr>
            <sz val="9"/>
            <color indexed="81"/>
            <rFont val="ＭＳ Ｐゴシック"/>
            <family val="3"/>
            <charset val="128"/>
          </rPr>
          <t>右上のフローから、自動的に計算されます。</t>
        </r>
      </text>
    </comment>
    <comment ref="AS31" authorId="0" shapeId="0" xr:uid="{00000000-0006-0000-01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51F4A489-E87A-472C-A25B-F3651E8555EC}">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100-000031000000}">
      <text>
        <r>
          <rPr>
            <sz val="9"/>
            <color indexed="81"/>
            <rFont val="ＭＳ Ｐゴシック"/>
            <family val="3"/>
            <charset val="128"/>
          </rPr>
          <t>右上のフローから、自動的に計算されます。</t>
        </r>
      </text>
    </comment>
    <comment ref="D33" authorId="0" shapeId="0" xr:uid="{00000000-0006-0000-0100-000032000000}">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100-000033000000}">
      <text>
        <r>
          <rPr>
            <sz val="9"/>
            <color indexed="81"/>
            <rFont val="ＭＳ Ｐゴシック"/>
            <family val="3"/>
            <charset val="128"/>
          </rPr>
          <t>右上のフローから、自動的に計算されます。</t>
        </r>
      </text>
    </comment>
    <comment ref="R33" authorId="0" shapeId="0" xr:uid="{00000000-0006-0000-01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1300-000001000000}">
      <text>
        <r>
          <rPr>
            <sz val="10"/>
            <color indexed="81"/>
            <rFont val="ＭＳ Ｐゴシック"/>
            <family val="3"/>
            <charset val="128"/>
          </rPr>
          <t>「表紙」シートで選択された○印が自動的に反映されます。</t>
        </r>
      </text>
    </comment>
    <comment ref="AU4" authorId="0" shapeId="0" xr:uid="{00000000-0006-0000-1300-000002000000}">
      <text>
        <r>
          <rPr>
            <sz val="10"/>
            <color indexed="81"/>
            <rFont val="ＭＳ Ｐゴシック"/>
            <family val="3"/>
            <charset val="128"/>
          </rPr>
          <t>「表紙」シートで選択された○印が自動的に反映されます。</t>
        </r>
      </text>
    </comment>
    <comment ref="AF5" authorId="0" shapeId="0" xr:uid="{00000000-0006-0000-13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13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13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13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13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13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13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13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13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1300-00000C000000}">
      <text>
        <r>
          <rPr>
            <sz val="9"/>
            <color indexed="81"/>
            <rFont val="ＭＳ Ｐゴシック"/>
            <family val="3"/>
            <charset val="128"/>
          </rPr>
          <t>同上</t>
        </r>
      </text>
    </comment>
    <comment ref="P18" authorId="0" shapeId="0" xr:uid="{00000000-0006-0000-13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1300-00000E000000}">
      <text>
        <r>
          <rPr>
            <sz val="9"/>
            <color indexed="81"/>
            <rFont val="ＭＳ Ｐゴシック"/>
            <family val="3"/>
            <charset val="128"/>
          </rPr>
          <t>⑧、⑨、※3及びｂの合計から自動的に計算されます。</t>
        </r>
      </text>
    </comment>
    <comment ref="AH18" authorId="0" shapeId="0" xr:uid="{00000000-0006-0000-1300-00000F000000}">
      <text>
        <r>
          <rPr>
            <sz val="9"/>
            <color indexed="81"/>
            <rFont val="ＭＳ Ｐゴシック"/>
            <family val="3"/>
            <charset val="128"/>
          </rPr>
          <t>右にあるｂ-1およびｂ-2から、自動的に計算されます。</t>
        </r>
      </text>
    </comment>
    <comment ref="AO18" authorId="0" shapeId="0" xr:uid="{00000000-0006-0000-1300-000010000000}">
      <text>
        <r>
          <rPr>
            <sz val="9"/>
            <color indexed="81"/>
            <rFont val="ＭＳ Ｐゴシック"/>
            <family val="3"/>
            <charset val="128"/>
          </rPr>
          <t>右側にある3つの委託目的別内訳量から、自動的に計算されます。</t>
        </r>
      </text>
    </comment>
    <comment ref="AU18" authorId="0" shapeId="0" xr:uid="{00000000-0006-0000-1300-000011000000}">
      <text>
        <r>
          <rPr>
            <sz val="9"/>
            <color indexed="81"/>
            <rFont val="ＭＳ Ｐゴシック"/>
            <family val="3"/>
            <charset val="128"/>
          </rPr>
          <t>同上</t>
        </r>
      </text>
    </comment>
    <comment ref="P21" authorId="0" shapeId="0" xr:uid="{00000000-0006-0000-13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13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13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C0091F53-DD97-4C86-9F0E-1BD4FF712EFB}">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1300-000016000000}">
      <text>
        <r>
          <rPr>
            <sz val="9"/>
            <color indexed="81"/>
            <rFont val="ＭＳ Ｐゴシック"/>
            <family val="3"/>
            <charset val="128"/>
          </rPr>
          <t>右上のフローから、自動的に計算されます。</t>
        </r>
      </text>
    </comment>
    <comment ref="P24" authorId="0" shapeId="0" xr:uid="{00000000-0006-0000-13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13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7B896C0D-E17F-4FD1-BCA1-5DE25F890E9E}">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1300-00001A000000}">
      <text>
        <r>
          <rPr>
            <sz val="9"/>
            <color indexed="81"/>
            <rFont val="ＭＳ Ｐゴシック"/>
            <family val="3"/>
            <charset val="128"/>
          </rPr>
          <t>右上のフローから、自動的に計算されます。</t>
        </r>
      </text>
    </comment>
    <comment ref="D26" authorId="0" shapeId="0" xr:uid="{D94109A4-23FF-44A8-B3F4-D6BF9FFF6013}">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1300-00001C000000}">
      <text>
        <r>
          <rPr>
            <sz val="9"/>
            <color indexed="81"/>
            <rFont val="ＭＳ Ｐゴシック"/>
            <family val="3"/>
            <charset val="128"/>
          </rPr>
          <t>右上のフローから、自動的に計算されます。</t>
        </r>
      </text>
    </comment>
    <comment ref="D27" authorId="0" shapeId="0" xr:uid="{C57DA7F7-6DCB-4E29-A669-FA5C66BA9AE9}">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1300-00001E000000}">
      <text>
        <r>
          <rPr>
            <sz val="9"/>
            <color indexed="81"/>
            <rFont val="ＭＳ Ｐゴシック"/>
            <family val="3"/>
            <charset val="128"/>
          </rPr>
          <t>右上のフローから、自動的に計算されます。</t>
        </r>
      </text>
    </comment>
    <comment ref="P27" authorId="0" shapeId="0" xr:uid="{00000000-0006-0000-1300-00001F000000}">
      <text>
        <r>
          <rPr>
            <sz val="9"/>
            <color indexed="81"/>
            <rFont val="ＭＳ Ｐゴシック"/>
            <family val="3"/>
            <charset val="128"/>
          </rPr>
          <t>下にあるＢ-1およびＢ-2から、自動的に計算されます。</t>
        </r>
      </text>
    </comment>
    <comment ref="AL27" authorId="0" shapeId="0" xr:uid="{00000000-0006-0000-1300-000020000000}">
      <text>
        <r>
          <rPr>
            <sz val="9"/>
            <color indexed="81"/>
            <rFont val="ＭＳ Ｐゴシック"/>
            <family val="3"/>
            <charset val="128"/>
          </rPr>
          <t>Ｂとｂの合計が自動的に計算されます。</t>
        </r>
      </text>
    </comment>
    <comment ref="AS27" authorId="0" shapeId="0" xr:uid="{00000000-0006-0000-13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E9375930-C9D5-4CF5-8DAC-F6C766EC60F1}">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1300-000023000000}">
      <text>
        <r>
          <rPr>
            <sz val="9"/>
            <color indexed="81"/>
            <rFont val="ＭＳ Ｐゴシック"/>
            <family val="3"/>
            <charset val="128"/>
          </rPr>
          <t>右上のフローから、自動的に計算されます。</t>
        </r>
      </text>
    </comment>
    <comment ref="AA28" authorId="0" shapeId="0" xr:uid="{00000000-0006-0000-13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22C332E4-6275-42EB-937F-E6DABD17FBD4}">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1300-000026000000}">
      <text>
        <r>
          <rPr>
            <sz val="9"/>
            <color indexed="81"/>
            <rFont val="ＭＳ Ｐゴシック"/>
            <family val="3"/>
            <charset val="128"/>
          </rPr>
          <t>右上のフローから、自動的に計算されます。</t>
        </r>
      </text>
    </comment>
    <comment ref="AA29" authorId="0" shapeId="0" xr:uid="{00000000-0006-0000-1300-000027000000}">
      <text>
        <r>
          <rPr>
            <sz val="9"/>
            <color indexed="81"/>
            <rFont val="ＭＳ Ｐゴシック"/>
            <family val="3"/>
            <charset val="128"/>
          </rPr>
          <t>同上</t>
        </r>
      </text>
    </comment>
    <comment ref="D30" authorId="0" shapeId="0" xr:uid="{7A913B41-358F-4326-8D47-8FF4757B2B3E}">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1300-000029000000}">
      <text>
        <r>
          <rPr>
            <sz val="9"/>
            <color indexed="81"/>
            <rFont val="ＭＳ Ｐゴシック"/>
            <family val="3"/>
            <charset val="128"/>
          </rPr>
          <t>右上のフローから、自動的に計算されます。</t>
        </r>
      </text>
    </comment>
    <comment ref="R30" authorId="0" shapeId="0" xr:uid="{00000000-0006-0000-1300-00002A000000}">
      <text>
        <r>
          <rPr>
            <sz val="9"/>
            <color indexed="81"/>
            <rFont val="ＭＳ Ｐゴシック"/>
            <family val="3"/>
            <charset val="128"/>
          </rPr>
          <t>右側にある3つの委託目的別内訳量から、自動的に計算されます。</t>
        </r>
      </text>
    </comment>
    <comment ref="AA30" authorId="0" shapeId="0" xr:uid="{00000000-0006-0000-1300-00002B000000}">
      <text>
        <r>
          <rPr>
            <sz val="9"/>
            <color indexed="81"/>
            <rFont val="ＭＳ Ｐゴシック"/>
            <family val="3"/>
            <charset val="128"/>
          </rPr>
          <t>同上</t>
        </r>
      </text>
    </comment>
    <comment ref="AL30" authorId="0" shapeId="0" xr:uid="{00000000-0006-0000-13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99464ADA-DD08-4E6F-80D1-5670846DB9FA}">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1300-00002E000000}">
      <text>
        <r>
          <rPr>
            <sz val="9"/>
            <color indexed="81"/>
            <rFont val="ＭＳ Ｐゴシック"/>
            <family val="3"/>
            <charset val="128"/>
          </rPr>
          <t>右上のフローから、自動的に計算されます。</t>
        </r>
      </text>
    </comment>
    <comment ref="AS31" authorId="0" shapeId="0" xr:uid="{00000000-0006-0000-13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56D25AF4-1935-4BAC-B3D4-D52CC37AF708}">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1300-000031000000}">
      <text>
        <r>
          <rPr>
            <sz val="9"/>
            <color indexed="81"/>
            <rFont val="ＭＳ Ｐゴシック"/>
            <family val="3"/>
            <charset val="128"/>
          </rPr>
          <t>右上のフローから、自動的に計算されます。</t>
        </r>
      </text>
    </comment>
    <comment ref="D33" authorId="0" shapeId="0" xr:uid="{23BEE1A4-399F-47CB-8747-CC84F2BC1291}">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1300-000033000000}">
      <text>
        <r>
          <rPr>
            <sz val="9"/>
            <color indexed="81"/>
            <rFont val="ＭＳ Ｐゴシック"/>
            <family val="3"/>
            <charset val="128"/>
          </rPr>
          <t>右上のフローから、自動的に計算されます。</t>
        </r>
      </text>
    </comment>
    <comment ref="R33" authorId="0" shapeId="0" xr:uid="{00000000-0006-0000-13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1400-000001000000}">
      <text>
        <r>
          <rPr>
            <sz val="10"/>
            <color indexed="81"/>
            <rFont val="ＭＳ Ｐゴシック"/>
            <family val="3"/>
            <charset val="128"/>
          </rPr>
          <t>「表紙」シートで選択された○印が自動的に反映されます。</t>
        </r>
      </text>
    </comment>
    <comment ref="AU4" authorId="0" shapeId="0" xr:uid="{00000000-0006-0000-1400-000002000000}">
      <text>
        <r>
          <rPr>
            <sz val="10"/>
            <color indexed="81"/>
            <rFont val="ＭＳ Ｐゴシック"/>
            <family val="3"/>
            <charset val="128"/>
          </rPr>
          <t>「表紙」シートで選択された○印が自動的に反映されます。</t>
        </r>
      </text>
    </comment>
    <comment ref="AF5" authorId="0" shapeId="0" xr:uid="{00000000-0006-0000-14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14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14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14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14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14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14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14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14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1400-00000C000000}">
      <text>
        <r>
          <rPr>
            <sz val="9"/>
            <color indexed="81"/>
            <rFont val="ＭＳ Ｐゴシック"/>
            <family val="3"/>
            <charset val="128"/>
          </rPr>
          <t>同上</t>
        </r>
      </text>
    </comment>
    <comment ref="P18" authorId="0" shapeId="0" xr:uid="{00000000-0006-0000-14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1400-00000E000000}">
      <text>
        <r>
          <rPr>
            <sz val="9"/>
            <color indexed="81"/>
            <rFont val="ＭＳ Ｐゴシック"/>
            <family val="3"/>
            <charset val="128"/>
          </rPr>
          <t>⑧、⑨、※3及びｂの合計から自動的に計算されます。</t>
        </r>
      </text>
    </comment>
    <comment ref="AH18" authorId="0" shapeId="0" xr:uid="{00000000-0006-0000-1400-00000F000000}">
      <text>
        <r>
          <rPr>
            <sz val="9"/>
            <color indexed="81"/>
            <rFont val="ＭＳ Ｐゴシック"/>
            <family val="3"/>
            <charset val="128"/>
          </rPr>
          <t>右にあるｂ-1およびｂ-2から、自動的に計算されます。</t>
        </r>
      </text>
    </comment>
    <comment ref="AO18" authorId="0" shapeId="0" xr:uid="{00000000-0006-0000-1400-000010000000}">
      <text>
        <r>
          <rPr>
            <sz val="9"/>
            <color indexed="81"/>
            <rFont val="ＭＳ Ｐゴシック"/>
            <family val="3"/>
            <charset val="128"/>
          </rPr>
          <t>右側にある3つの委託目的別内訳量から、自動的に計算されます。</t>
        </r>
      </text>
    </comment>
    <comment ref="AU18" authorId="0" shapeId="0" xr:uid="{00000000-0006-0000-1400-000011000000}">
      <text>
        <r>
          <rPr>
            <sz val="9"/>
            <color indexed="81"/>
            <rFont val="ＭＳ Ｐゴシック"/>
            <family val="3"/>
            <charset val="128"/>
          </rPr>
          <t>同上</t>
        </r>
      </text>
    </comment>
    <comment ref="P21" authorId="0" shapeId="0" xr:uid="{00000000-0006-0000-14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14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14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5C66CB0E-1376-4FC4-9AC2-F3848B486686}">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1400-000016000000}">
      <text>
        <r>
          <rPr>
            <sz val="9"/>
            <color indexed="81"/>
            <rFont val="ＭＳ Ｐゴシック"/>
            <family val="3"/>
            <charset val="128"/>
          </rPr>
          <t>右上のフローから、自動的に計算されます。</t>
        </r>
      </text>
    </comment>
    <comment ref="P24" authorId="0" shapeId="0" xr:uid="{00000000-0006-0000-14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14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D4CAB806-3333-427C-94C3-0DC453397615}">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1400-00001A000000}">
      <text>
        <r>
          <rPr>
            <sz val="9"/>
            <color indexed="81"/>
            <rFont val="ＭＳ Ｐゴシック"/>
            <family val="3"/>
            <charset val="128"/>
          </rPr>
          <t>右上のフローから、自動的に計算されます。</t>
        </r>
      </text>
    </comment>
    <comment ref="D26" authorId="0" shapeId="0" xr:uid="{255B3D6A-D57E-4026-B6AE-AFCA890CBEB3}">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1400-00001C000000}">
      <text>
        <r>
          <rPr>
            <sz val="9"/>
            <color indexed="81"/>
            <rFont val="ＭＳ Ｐゴシック"/>
            <family val="3"/>
            <charset val="128"/>
          </rPr>
          <t>右上のフローから、自動的に計算されます。</t>
        </r>
      </text>
    </comment>
    <comment ref="D27" authorId="0" shapeId="0" xr:uid="{3FF963D5-DBA8-4540-9025-9379C0BE020C}">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1400-00001E000000}">
      <text>
        <r>
          <rPr>
            <sz val="9"/>
            <color indexed="81"/>
            <rFont val="ＭＳ Ｐゴシック"/>
            <family val="3"/>
            <charset val="128"/>
          </rPr>
          <t>右上のフローから、自動的に計算されます。</t>
        </r>
      </text>
    </comment>
    <comment ref="P27" authorId="0" shapeId="0" xr:uid="{00000000-0006-0000-1400-00001F000000}">
      <text>
        <r>
          <rPr>
            <sz val="9"/>
            <color indexed="81"/>
            <rFont val="ＭＳ Ｐゴシック"/>
            <family val="3"/>
            <charset val="128"/>
          </rPr>
          <t>下にあるＢ-1およびＢ-2から、自動的に計算されます。</t>
        </r>
      </text>
    </comment>
    <comment ref="AL27" authorId="0" shapeId="0" xr:uid="{00000000-0006-0000-1400-000020000000}">
      <text>
        <r>
          <rPr>
            <sz val="9"/>
            <color indexed="81"/>
            <rFont val="ＭＳ Ｐゴシック"/>
            <family val="3"/>
            <charset val="128"/>
          </rPr>
          <t>Ｂとｂの合計が自動的に計算されます。</t>
        </r>
      </text>
    </comment>
    <comment ref="AS27" authorId="0" shapeId="0" xr:uid="{00000000-0006-0000-14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CBD81136-C213-4CF6-89C9-FC2B0319A7A8}">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1400-000023000000}">
      <text>
        <r>
          <rPr>
            <sz val="9"/>
            <color indexed="81"/>
            <rFont val="ＭＳ Ｐゴシック"/>
            <family val="3"/>
            <charset val="128"/>
          </rPr>
          <t>右上のフローから、自動的に計算されます。</t>
        </r>
      </text>
    </comment>
    <comment ref="AA28" authorId="0" shapeId="0" xr:uid="{00000000-0006-0000-14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2DCC9D15-31B7-4407-A11C-292B25EF96C9}">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1400-000026000000}">
      <text>
        <r>
          <rPr>
            <sz val="9"/>
            <color indexed="81"/>
            <rFont val="ＭＳ Ｐゴシック"/>
            <family val="3"/>
            <charset val="128"/>
          </rPr>
          <t>右上のフローから、自動的に計算されます。</t>
        </r>
      </text>
    </comment>
    <comment ref="AA29" authorId="0" shapeId="0" xr:uid="{00000000-0006-0000-1400-000027000000}">
      <text>
        <r>
          <rPr>
            <sz val="9"/>
            <color indexed="81"/>
            <rFont val="ＭＳ Ｐゴシック"/>
            <family val="3"/>
            <charset val="128"/>
          </rPr>
          <t>同上</t>
        </r>
      </text>
    </comment>
    <comment ref="D30" authorId="0" shapeId="0" xr:uid="{8A5AA838-4C98-48EA-A5C5-DDC211F22E8F}">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1400-000029000000}">
      <text>
        <r>
          <rPr>
            <sz val="9"/>
            <color indexed="81"/>
            <rFont val="ＭＳ Ｐゴシック"/>
            <family val="3"/>
            <charset val="128"/>
          </rPr>
          <t>右上のフローから、自動的に計算されます。</t>
        </r>
      </text>
    </comment>
    <comment ref="R30" authorId="0" shapeId="0" xr:uid="{00000000-0006-0000-1400-00002A000000}">
      <text>
        <r>
          <rPr>
            <sz val="9"/>
            <color indexed="81"/>
            <rFont val="ＭＳ Ｐゴシック"/>
            <family val="3"/>
            <charset val="128"/>
          </rPr>
          <t>右側にある3つの委託目的別内訳量から、自動的に計算されます。</t>
        </r>
      </text>
    </comment>
    <comment ref="AA30" authorId="0" shapeId="0" xr:uid="{00000000-0006-0000-1400-00002B000000}">
      <text>
        <r>
          <rPr>
            <sz val="9"/>
            <color indexed="81"/>
            <rFont val="ＭＳ Ｐゴシック"/>
            <family val="3"/>
            <charset val="128"/>
          </rPr>
          <t>同上</t>
        </r>
      </text>
    </comment>
    <comment ref="AL30" authorId="0" shapeId="0" xr:uid="{00000000-0006-0000-14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4434B66E-1BB3-4C9E-A341-2FF986509406}">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1400-00002E000000}">
      <text>
        <r>
          <rPr>
            <sz val="9"/>
            <color indexed="81"/>
            <rFont val="ＭＳ Ｐゴシック"/>
            <family val="3"/>
            <charset val="128"/>
          </rPr>
          <t>右上のフローから、自動的に計算されます。</t>
        </r>
      </text>
    </comment>
    <comment ref="AS31" authorId="0" shapeId="0" xr:uid="{00000000-0006-0000-14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E88E07DA-4DDA-4BCF-91A3-024239C70255}">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1400-000031000000}">
      <text>
        <r>
          <rPr>
            <sz val="9"/>
            <color indexed="81"/>
            <rFont val="ＭＳ Ｐゴシック"/>
            <family val="3"/>
            <charset val="128"/>
          </rPr>
          <t>右上のフローから、自動的に計算されます。</t>
        </r>
      </text>
    </comment>
    <comment ref="D33" authorId="0" shapeId="0" xr:uid="{EBFBC781-6200-4606-9FB3-7DD28A051E36}">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1400-000033000000}">
      <text>
        <r>
          <rPr>
            <sz val="9"/>
            <color indexed="81"/>
            <rFont val="ＭＳ Ｐゴシック"/>
            <family val="3"/>
            <charset val="128"/>
          </rPr>
          <t>右上のフローから、自動的に計算されます。</t>
        </r>
      </text>
    </comment>
    <comment ref="R33" authorId="0" shapeId="0" xr:uid="{00000000-0006-0000-14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200-000001000000}">
      <text>
        <r>
          <rPr>
            <sz val="10"/>
            <color indexed="81"/>
            <rFont val="ＭＳ Ｐゴシック"/>
            <family val="3"/>
            <charset val="128"/>
          </rPr>
          <t>「表紙」シートで選択された○印が自動的に反映されます。</t>
        </r>
      </text>
    </comment>
    <comment ref="AU4" authorId="0" shapeId="0" xr:uid="{00000000-0006-0000-0200-000002000000}">
      <text>
        <r>
          <rPr>
            <sz val="10"/>
            <color indexed="81"/>
            <rFont val="ＭＳ Ｐゴシック"/>
            <family val="3"/>
            <charset val="128"/>
          </rPr>
          <t>「表紙」シートで選択された○印が自動的に反映されます。</t>
        </r>
      </text>
    </comment>
    <comment ref="AF5" authorId="0" shapeId="0" xr:uid="{00000000-0006-0000-02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2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2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2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2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2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2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2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2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200-00000C000000}">
      <text>
        <r>
          <rPr>
            <sz val="9"/>
            <color indexed="81"/>
            <rFont val="ＭＳ Ｐゴシック"/>
            <family val="3"/>
            <charset val="128"/>
          </rPr>
          <t>同上</t>
        </r>
      </text>
    </comment>
    <comment ref="P18" authorId="0" shapeId="0" xr:uid="{00000000-0006-0000-02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200-00000E000000}">
      <text>
        <r>
          <rPr>
            <sz val="9"/>
            <color indexed="81"/>
            <rFont val="ＭＳ Ｐゴシック"/>
            <family val="3"/>
            <charset val="128"/>
          </rPr>
          <t>⑧、⑨、※3及びｂの合計から自動的に計算されます。</t>
        </r>
      </text>
    </comment>
    <comment ref="AH18" authorId="0" shapeId="0" xr:uid="{00000000-0006-0000-0200-00000F000000}">
      <text>
        <r>
          <rPr>
            <sz val="9"/>
            <color indexed="81"/>
            <rFont val="ＭＳ Ｐゴシック"/>
            <family val="3"/>
            <charset val="128"/>
          </rPr>
          <t>右にあるｂ-1およびｂ-2から、自動的に計算されます。</t>
        </r>
      </text>
    </comment>
    <comment ref="AO18" authorId="0" shapeId="0" xr:uid="{00000000-0006-0000-0200-000010000000}">
      <text>
        <r>
          <rPr>
            <sz val="9"/>
            <color indexed="81"/>
            <rFont val="ＭＳ Ｐゴシック"/>
            <family val="3"/>
            <charset val="128"/>
          </rPr>
          <t>右側にある3つの委託目的別内訳量から、自動的に計算されます。</t>
        </r>
      </text>
    </comment>
    <comment ref="AU18" authorId="0" shapeId="0" xr:uid="{00000000-0006-0000-0200-000011000000}">
      <text>
        <r>
          <rPr>
            <sz val="9"/>
            <color indexed="81"/>
            <rFont val="ＭＳ Ｐゴシック"/>
            <family val="3"/>
            <charset val="128"/>
          </rPr>
          <t>同上</t>
        </r>
      </text>
    </comment>
    <comment ref="P21" authorId="0" shapeId="0" xr:uid="{00000000-0006-0000-02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2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2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71FFECA7-BF16-4EBF-A37D-68A857D816F9}">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200-000016000000}">
      <text>
        <r>
          <rPr>
            <sz val="9"/>
            <color indexed="81"/>
            <rFont val="ＭＳ Ｐゴシック"/>
            <family val="3"/>
            <charset val="128"/>
          </rPr>
          <t>右上のフローから、自動的に計算されます。</t>
        </r>
      </text>
    </comment>
    <comment ref="P24" authorId="0" shapeId="0" xr:uid="{00000000-0006-0000-02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2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AFB9EE80-53A9-4BEE-B303-E9F3AA1D76F6}">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200-00001A000000}">
      <text>
        <r>
          <rPr>
            <sz val="9"/>
            <color indexed="81"/>
            <rFont val="ＭＳ Ｐゴシック"/>
            <family val="3"/>
            <charset val="128"/>
          </rPr>
          <t>右上のフローから、自動的に計算されます。</t>
        </r>
      </text>
    </comment>
    <comment ref="D26" authorId="0" shapeId="0" xr:uid="{AD792554-AD5F-4A77-A17C-7CDB1A774AA0}">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200-00001C000000}">
      <text>
        <r>
          <rPr>
            <sz val="9"/>
            <color indexed="81"/>
            <rFont val="ＭＳ Ｐゴシック"/>
            <family val="3"/>
            <charset val="128"/>
          </rPr>
          <t>右上のフローから、自動的に計算されます。</t>
        </r>
      </text>
    </comment>
    <comment ref="D27" authorId="0" shapeId="0" xr:uid="{747DF216-6A6A-4207-BCCE-4C0301DF0894}">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200-00001E000000}">
      <text>
        <r>
          <rPr>
            <sz val="9"/>
            <color indexed="81"/>
            <rFont val="ＭＳ Ｐゴシック"/>
            <family val="3"/>
            <charset val="128"/>
          </rPr>
          <t>右上のフローから、自動的に計算されます。</t>
        </r>
      </text>
    </comment>
    <comment ref="P27" authorId="0" shapeId="0" xr:uid="{00000000-0006-0000-0200-00001F000000}">
      <text>
        <r>
          <rPr>
            <sz val="9"/>
            <color indexed="81"/>
            <rFont val="ＭＳ Ｐゴシック"/>
            <family val="3"/>
            <charset val="128"/>
          </rPr>
          <t>下にあるＢ-1およびＢ-2から、自動的に計算されます。</t>
        </r>
      </text>
    </comment>
    <comment ref="AL27" authorId="0" shapeId="0" xr:uid="{00000000-0006-0000-0200-000020000000}">
      <text>
        <r>
          <rPr>
            <sz val="9"/>
            <color indexed="81"/>
            <rFont val="ＭＳ Ｐゴシック"/>
            <family val="3"/>
            <charset val="128"/>
          </rPr>
          <t>Ｂとｂの合計が自動的に計算されます。</t>
        </r>
      </text>
    </comment>
    <comment ref="AS27" authorId="0" shapeId="0" xr:uid="{00000000-0006-0000-02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C60360CD-095B-4368-83ED-4DDB57CAF36D}">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200-000023000000}">
      <text>
        <r>
          <rPr>
            <sz val="9"/>
            <color indexed="81"/>
            <rFont val="ＭＳ Ｐゴシック"/>
            <family val="3"/>
            <charset val="128"/>
          </rPr>
          <t>右上のフローから、自動的に計算されます。</t>
        </r>
      </text>
    </comment>
    <comment ref="AA28" authorId="0" shapeId="0" xr:uid="{00000000-0006-0000-02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EC1479AE-FE36-4112-B88C-E09FCCA24C05}">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200-000026000000}">
      <text>
        <r>
          <rPr>
            <sz val="9"/>
            <color indexed="81"/>
            <rFont val="ＭＳ Ｐゴシック"/>
            <family val="3"/>
            <charset val="128"/>
          </rPr>
          <t>右上のフローから、自動的に計算されます。</t>
        </r>
      </text>
    </comment>
    <comment ref="AA29" authorId="0" shapeId="0" xr:uid="{00000000-0006-0000-0200-000027000000}">
      <text>
        <r>
          <rPr>
            <sz val="9"/>
            <color indexed="81"/>
            <rFont val="ＭＳ Ｐゴシック"/>
            <family val="3"/>
            <charset val="128"/>
          </rPr>
          <t>同上</t>
        </r>
      </text>
    </comment>
    <comment ref="D30" authorId="0" shapeId="0" xr:uid="{860E4775-D0C1-4BA8-8FC3-39FFCE4186A9}">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200-000029000000}">
      <text>
        <r>
          <rPr>
            <sz val="9"/>
            <color indexed="81"/>
            <rFont val="ＭＳ Ｐゴシック"/>
            <family val="3"/>
            <charset val="128"/>
          </rPr>
          <t>右上のフローから、自動的に計算されます。</t>
        </r>
      </text>
    </comment>
    <comment ref="R30" authorId="0" shapeId="0" xr:uid="{00000000-0006-0000-0200-00002A000000}">
      <text>
        <r>
          <rPr>
            <sz val="9"/>
            <color indexed="81"/>
            <rFont val="ＭＳ Ｐゴシック"/>
            <family val="3"/>
            <charset val="128"/>
          </rPr>
          <t>右側にある3つの委託目的別内訳量から、自動的に計算されます。</t>
        </r>
      </text>
    </comment>
    <comment ref="AA30" authorId="0" shapeId="0" xr:uid="{00000000-0006-0000-0200-00002B000000}">
      <text>
        <r>
          <rPr>
            <sz val="9"/>
            <color indexed="81"/>
            <rFont val="ＭＳ Ｐゴシック"/>
            <family val="3"/>
            <charset val="128"/>
          </rPr>
          <t>同上</t>
        </r>
      </text>
    </comment>
    <comment ref="AL30" authorId="0" shapeId="0" xr:uid="{00000000-0006-0000-02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038EEFC1-B3B0-46E7-AC0D-4E5579455C64}">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200-00002E000000}">
      <text>
        <r>
          <rPr>
            <sz val="9"/>
            <color indexed="81"/>
            <rFont val="ＭＳ Ｐゴシック"/>
            <family val="3"/>
            <charset val="128"/>
          </rPr>
          <t>右上のフローから、自動的に計算されます。</t>
        </r>
      </text>
    </comment>
    <comment ref="AS31" authorId="0" shapeId="0" xr:uid="{00000000-0006-0000-02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A82BDA51-81A8-4125-BFCF-ACF1846473CE}">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200-000031000000}">
      <text>
        <r>
          <rPr>
            <sz val="9"/>
            <color indexed="81"/>
            <rFont val="ＭＳ Ｐゴシック"/>
            <family val="3"/>
            <charset val="128"/>
          </rPr>
          <t>右上のフローから、自動的に計算されます。</t>
        </r>
      </text>
    </comment>
    <comment ref="D33" authorId="0" shapeId="0" xr:uid="{7F979C32-605C-4BEF-A13B-58C6A214CFA1}">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200-000033000000}">
      <text>
        <r>
          <rPr>
            <sz val="9"/>
            <color indexed="81"/>
            <rFont val="ＭＳ Ｐゴシック"/>
            <family val="3"/>
            <charset val="128"/>
          </rPr>
          <t>右上のフローから、自動的に計算されます。</t>
        </r>
      </text>
    </comment>
    <comment ref="R33" authorId="0" shapeId="0" xr:uid="{00000000-0006-0000-02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300-000001000000}">
      <text>
        <r>
          <rPr>
            <sz val="10"/>
            <color indexed="81"/>
            <rFont val="ＭＳ Ｐゴシック"/>
            <family val="3"/>
            <charset val="128"/>
          </rPr>
          <t>「表紙」シートで選択された○印が自動的に反映されます。</t>
        </r>
      </text>
    </comment>
    <comment ref="AU4" authorId="0" shapeId="0" xr:uid="{00000000-0006-0000-0300-000002000000}">
      <text>
        <r>
          <rPr>
            <sz val="10"/>
            <color indexed="81"/>
            <rFont val="ＭＳ Ｐゴシック"/>
            <family val="3"/>
            <charset val="128"/>
          </rPr>
          <t>「表紙」シートで選択された○印が自動的に反映されます。</t>
        </r>
      </text>
    </comment>
    <comment ref="AF5" authorId="0" shapeId="0" xr:uid="{00000000-0006-0000-03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3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3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3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3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3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3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3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3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300-00000C000000}">
      <text>
        <r>
          <rPr>
            <sz val="9"/>
            <color indexed="81"/>
            <rFont val="ＭＳ Ｐゴシック"/>
            <family val="3"/>
            <charset val="128"/>
          </rPr>
          <t>同上</t>
        </r>
      </text>
    </comment>
    <comment ref="P18" authorId="0" shapeId="0" xr:uid="{00000000-0006-0000-03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300-00000E000000}">
      <text>
        <r>
          <rPr>
            <sz val="9"/>
            <color indexed="81"/>
            <rFont val="ＭＳ Ｐゴシック"/>
            <family val="3"/>
            <charset val="128"/>
          </rPr>
          <t>⑧、⑨、※3及びｂの合計から自動的に計算されます。</t>
        </r>
      </text>
    </comment>
    <comment ref="AH18" authorId="0" shapeId="0" xr:uid="{00000000-0006-0000-0300-00000F000000}">
      <text>
        <r>
          <rPr>
            <sz val="9"/>
            <color indexed="81"/>
            <rFont val="ＭＳ Ｐゴシック"/>
            <family val="3"/>
            <charset val="128"/>
          </rPr>
          <t>右にあるｂ-1およびｂ-2から、自動的に計算されます。</t>
        </r>
      </text>
    </comment>
    <comment ref="AO18" authorId="0" shapeId="0" xr:uid="{00000000-0006-0000-0300-000010000000}">
      <text>
        <r>
          <rPr>
            <sz val="9"/>
            <color indexed="81"/>
            <rFont val="ＭＳ Ｐゴシック"/>
            <family val="3"/>
            <charset val="128"/>
          </rPr>
          <t>右側にある3つの委託目的別内訳量から、自動的に計算されます。</t>
        </r>
      </text>
    </comment>
    <comment ref="AU18" authorId="0" shapeId="0" xr:uid="{00000000-0006-0000-0300-000011000000}">
      <text>
        <r>
          <rPr>
            <sz val="9"/>
            <color indexed="81"/>
            <rFont val="ＭＳ Ｐゴシック"/>
            <family val="3"/>
            <charset val="128"/>
          </rPr>
          <t>同上</t>
        </r>
      </text>
    </comment>
    <comment ref="P21" authorId="0" shapeId="0" xr:uid="{00000000-0006-0000-03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3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3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8B31F8F6-A968-409B-98CF-5C30F476B9EA}">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300-000016000000}">
      <text>
        <r>
          <rPr>
            <sz val="9"/>
            <color indexed="81"/>
            <rFont val="ＭＳ Ｐゴシック"/>
            <family val="3"/>
            <charset val="128"/>
          </rPr>
          <t>右上のフローから、自動的に計算されます。</t>
        </r>
      </text>
    </comment>
    <comment ref="P24" authorId="0" shapeId="0" xr:uid="{00000000-0006-0000-03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3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8F320F27-B072-4D62-95F5-9F7BF96D474F}">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300-00001A000000}">
      <text>
        <r>
          <rPr>
            <sz val="9"/>
            <color indexed="81"/>
            <rFont val="ＭＳ Ｐゴシック"/>
            <family val="3"/>
            <charset val="128"/>
          </rPr>
          <t>右上のフローから、自動的に計算されます。</t>
        </r>
      </text>
    </comment>
    <comment ref="D26" authorId="0" shapeId="0" xr:uid="{F3E9B15D-2C79-40AE-B995-BDE440413A18}">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300-00001C000000}">
      <text>
        <r>
          <rPr>
            <sz val="9"/>
            <color indexed="81"/>
            <rFont val="ＭＳ Ｐゴシック"/>
            <family val="3"/>
            <charset val="128"/>
          </rPr>
          <t>右上のフローから、自動的に計算されます。</t>
        </r>
      </text>
    </comment>
    <comment ref="D27" authorId="0" shapeId="0" xr:uid="{D864D9E8-5FE7-43A9-9C80-B480E52DE0C5}">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300-00001E000000}">
      <text>
        <r>
          <rPr>
            <sz val="9"/>
            <color indexed="81"/>
            <rFont val="ＭＳ Ｐゴシック"/>
            <family val="3"/>
            <charset val="128"/>
          </rPr>
          <t>右上のフローから、自動的に計算されます。</t>
        </r>
      </text>
    </comment>
    <comment ref="P27" authorId="0" shapeId="0" xr:uid="{00000000-0006-0000-0300-00001F000000}">
      <text>
        <r>
          <rPr>
            <sz val="9"/>
            <color indexed="81"/>
            <rFont val="ＭＳ Ｐゴシック"/>
            <family val="3"/>
            <charset val="128"/>
          </rPr>
          <t>下にあるＢ-1およびＢ-2から、自動的に計算されます。</t>
        </r>
      </text>
    </comment>
    <comment ref="AL27" authorId="0" shapeId="0" xr:uid="{00000000-0006-0000-0300-000020000000}">
      <text>
        <r>
          <rPr>
            <sz val="9"/>
            <color indexed="81"/>
            <rFont val="ＭＳ Ｐゴシック"/>
            <family val="3"/>
            <charset val="128"/>
          </rPr>
          <t>Ｂとｂの合計が自動的に計算されます。</t>
        </r>
      </text>
    </comment>
    <comment ref="AS27" authorId="0" shapeId="0" xr:uid="{00000000-0006-0000-03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52CFD415-6186-446F-B665-9D89EB5AF11A}">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300-000023000000}">
      <text>
        <r>
          <rPr>
            <sz val="9"/>
            <color indexed="81"/>
            <rFont val="ＭＳ Ｐゴシック"/>
            <family val="3"/>
            <charset val="128"/>
          </rPr>
          <t>右上のフローから、自動的に計算されます。</t>
        </r>
      </text>
    </comment>
    <comment ref="AA28" authorId="0" shapeId="0" xr:uid="{00000000-0006-0000-03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D6425AF7-E1D4-4C09-B828-E94D17734DE5}">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300-000026000000}">
      <text>
        <r>
          <rPr>
            <sz val="9"/>
            <color indexed="81"/>
            <rFont val="ＭＳ Ｐゴシック"/>
            <family val="3"/>
            <charset val="128"/>
          </rPr>
          <t>右上のフローから、自動的に計算されます。</t>
        </r>
      </text>
    </comment>
    <comment ref="AA29" authorId="0" shapeId="0" xr:uid="{00000000-0006-0000-0300-000027000000}">
      <text>
        <r>
          <rPr>
            <sz val="9"/>
            <color indexed="81"/>
            <rFont val="ＭＳ Ｐゴシック"/>
            <family val="3"/>
            <charset val="128"/>
          </rPr>
          <t>同上</t>
        </r>
      </text>
    </comment>
    <comment ref="D30" authorId="0" shapeId="0" xr:uid="{EBB36A93-0BC4-4480-B62D-9DC07C6DEF5C}">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300-000029000000}">
      <text>
        <r>
          <rPr>
            <sz val="9"/>
            <color indexed="81"/>
            <rFont val="ＭＳ Ｐゴシック"/>
            <family val="3"/>
            <charset val="128"/>
          </rPr>
          <t>右上のフローから、自動的に計算されます。</t>
        </r>
      </text>
    </comment>
    <comment ref="R30" authorId="0" shapeId="0" xr:uid="{00000000-0006-0000-0300-00002A000000}">
      <text>
        <r>
          <rPr>
            <sz val="9"/>
            <color indexed="81"/>
            <rFont val="ＭＳ Ｐゴシック"/>
            <family val="3"/>
            <charset val="128"/>
          </rPr>
          <t>右側にある3つの委託目的別内訳量から、自動的に計算されます。</t>
        </r>
      </text>
    </comment>
    <comment ref="AA30" authorId="0" shapeId="0" xr:uid="{00000000-0006-0000-0300-00002B000000}">
      <text>
        <r>
          <rPr>
            <sz val="9"/>
            <color indexed="81"/>
            <rFont val="ＭＳ Ｐゴシック"/>
            <family val="3"/>
            <charset val="128"/>
          </rPr>
          <t>同上</t>
        </r>
      </text>
    </comment>
    <comment ref="AL30" authorId="0" shapeId="0" xr:uid="{00000000-0006-0000-03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171F2A0A-9F6F-4607-9744-86D366AD8531}">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300-00002E000000}">
      <text>
        <r>
          <rPr>
            <sz val="9"/>
            <color indexed="81"/>
            <rFont val="ＭＳ Ｐゴシック"/>
            <family val="3"/>
            <charset val="128"/>
          </rPr>
          <t>右上のフローから、自動的に計算されます。</t>
        </r>
      </text>
    </comment>
    <comment ref="AS31" authorId="0" shapeId="0" xr:uid="{00000000-0006-0000-03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AA7E8D9E-7EED-418B-923F-8E6B975C9FAF}">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300-000031000000}">
      <text>
        <r>
          <rPr>
            <sz val="9"/>
            <color indexed="81"/>
            <rFont val="ＭＳ Ｐゴシック"/>
            <family val="3"/>
            <charset val="128"/>
          </rPr>
          <t>右上のフローから、自動的に計算されます。</t>
        </r>
      </text>
    </comment>
    <comment ref="D33" authorId="0" shapeId="0" xr:uid="{A8B83EE9-2A88-4D73-B009-968FB38CDCFD}">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300-000033000000}">
      <text>
        <r>
          <rPr>
            <sz val="9"/>
            <color indexed="81"/>
            <rFont val="ＭＳ Ｐゴシック"/>
            <family val="3"/>
            <charset val="128"/>
          </rPr>
          <t>右上のフローから、自動的に計算されます。</t>
        </r>
      </text>
    </comment>
    <comment ref="R33" authorId="0" shapeId="0" xr:uid="{00000000-0006-0000-03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400-000001000000}">
      <text>
        <r>
          <rPr>
            <sz val="10"/>
            <color indexed="81"/>
            <rFont val="ＭＳ Ｐゴシック"/>
            <family val="3"/>
            <charset val="128"/>
          </rPr>
          <t>「表紙」シートで選択された○印が自動的に反映されます。</t>
        </r>
      </text>
    </comment>
    <comment ref="AU4" authorId="0" shapeId="0" xr:uid="{00000000-0006-0000-0400-000002000000}">
      <text>
        <r>
          <rPr>
            <sz val="10"/>
            <color indexed="81"/>
            <rFont val="ＭＳ Ｐゴシック"/>
            <family val="3"/>
            <charset val="128"/>
          </rPr>
          <t>「表紙」シートで選択された○印が自動的に反映されます。</t>
        </r>
      </text>
    </comment>
    <comment ref="AF5" authorId="0" shapeId="0" xr:uid="{00000000-0006-0000-04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4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4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4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4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4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4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4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4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400-00000C000000}">
      <text>
        <r>
          <rPr>
            <sz val="9"/>
            <color indexed="81"/>
            <rFont val="ＭＳ Ｐゴシック"/>
            <family val="3"/>
            <charset val="128"/>
          </rPr>
          <t>同上</t>
        </r>
      </text>
    </comment>
    <comment ref="P18" authorId="0" shapeId="0" xr:uid="{00000000-0006-0000-04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400-00000E000000}">
      <text>
        <r>
          <rPr>
            <sz val="9"/>
            <color indexed="81"/>
            <rFont val="ＭＳ Ｐゴシック"/>
            <family val="3"/>
            <charset val="128"/>
          </rPr>
          <t>⑧、⑨、※3及びｂの合計から自動的に計算されます。</t>
        </r>
      </text>
    </comment>
    <comment ref="AH18" authorId="0" shapeId="0" xr:uid="{00000000-0006-0000-0400-00000F000000}">
      <text>
        <r>
          <rPr>
            <sz val="9"/>
            <color indexed="81"/>
            <rFont val="ＭＳ Ｐゴシック"/>
            <family val="3"/>
            <charset val="128"/>
          </rPr>
          <t>右にあるｂ-1およびｂ-2から、自動的に計算されます。</t>
        </r>
      </text>
    </comment>
    <comment ref="AO18" authorId="0" shapeId="0" xr:uid="{00000000-0006-0000-0400-000010000000}">
      <text>
        <r>
          <rPr>
            <sz val="9"/>
            <color indexed="81"/>
            <rFont val="ＭＳ Ｐゴシック"/>
            <family val="3"/>
            <charset val="128"/>
          </rPr>
          <t>右側にある3つの委託目的別内訳量から、自動的に計算されます。</t>
        </r>
      </text>
    </comment>
    <comment ref="AU18" authorId="0" shapeId="0" xr:uid="{00000000-0006-0000-0400-000011000000}">
      <text>
        <r>
          <rPr>
            <sz val="9"/>
            <color indexed="81"/>
            <rFont val="ＭＳ Ｐゴシック"/>
            <family val="3"/>
            <charset val="128"/>
          </rPr>
          <t>同上</t>
        </r>
      </text>
    </comment>
    <comment ref="P21" authorId="0" shapeId="0" xr:uid="{00000000-0006-0000-04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4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4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76F1F7BF-CBB4-4868-90FD-87AD09B97727}">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400-000016000000}">
      <text>
        <r>
          <rPr>
            <sz val="9"/>
            <color indexed="81"/>
            <rFont val="ＭＳ Ｐゴシック"/>
            <family val="3"/>
            <charset val="128"/>
          </rPr>
          <t>右上のフローから、自動的に計算されます。</t>
        </r>
      </text>
    </comment>
    <comment ref="P24" authorId="0" shapeId="0" xr:uid="{00000000-0006-0000-04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4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1B6B84AE-7D12-4F44-BD65-A584FD7B2E79}">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400-00001A000000}">
      <text>
        <r>
          <rPr>
            <sz val="9"/>
            <color indexed="81"/>
            <rFont val="ＭＳ Ｐゴシック"/>
            <family val="3"/>
            <charset val="128"/>
          </rPr>
          <t>右上のフローから、自動的に計算されます。</t>
        </r>
      </text>
    </comment>
    <comment ref="D26" authorId="0" shapeId="0" xr:uid="{107B7AA6-F222-4BA2-9B34-5AB2E298BE7F}">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400-00001C000000}">
      <text>
        <r>
          <rPr>
            <sz val="9"/>
            <color indexed="81"/>
            <rFont val="ＭＳ Ｐゴシック"/>
            <family val="3"/>
            <charset val="128"/>
          </rPr>
          <t>右上のフローから、自動的に計算されます。</t>
        </r>
      </text>
    </comment>
    <comment ref="D27" authorId="0" shapeId="0" xr:uid="{2AA1ADAD-4B2B-4BBD-8AE8-0D61C323376B}">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400-00001E000000}">
      <text>
        <r>
          <rPr>
            <sz val="9"/>
            <color indexed="81"/>
            <rFont val="ＭＳ Ｐゴシック"/>
            <family val="3"/>
            <charset val="128"/>
          </rPr>
          <t>右上のフローから、自動的に計算されます。</t>
        </r>
      </text>
    </comment>
    <comment ref="P27" authorId="0" shapeId="0" xr:uid="{00000000-0006-0000-0400-00001F000000}">
      <text>
        <r>
          <rPr>
            <sz val="9"/>
            <color indexed="81"/>
            <rFont val="ＭＳ Ｐゴシック"/>
            <family val="3"/>
            <charset val="128"/>
          </rPr>
          <t>下にあるＢ-1およびＢ-2から、自動的に計算されます。</t>
        </r>
      </text>
    </comment>
    <comment ref="AL27" authorId="0" shapeId="0" xr:uid="{00000000-0006-0000-0400-000020000000}">
      <text>
        <r>
          <rPr>
            <sz val="9"/>
            <color indexed="81"/>
            <rFont val="ＭＳ Ｐゴシック"/>
            <family val="3"/>
            <charset val="128"/>
          </rPr>
          <t>Ｂとｂの合計が自動的に計算されます。</t>
        </r>
      </text>
    </comment>
    <comment ref="AS27" authorId="0" shapeId="0" xr:uid="{00000000-0006-0000-04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4AC1FB22-11F5-453A-9592-4834DD37D3C6}">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400-000023000000}">
      <text>
        <r>
          <rPr>
            <sz val="9"/>
            <color indexed="81"/>
            <rFont val="ＭＳ Ｐゴシック"/>
            <family val="3"/>
            <charset val="128"/>
          </rPr>
          <t>右上のフローから、自動的に計算されます。</t>
        </r>
      </text>
    </comment>
    <comment ref="AA28" authorId="0" shapeId="0" xr:uid="{00000000-0006-0000-04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DB4FDADE-62AB-4073-8F59-CAC432170940}">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400-000026000000}">
      <text>
        <r>
          <rPr>
            <sz val="9"/>
            <color indexed="81"/>
            <rFont val="ＭＳ Ｐゴシック"/>
            <family val="3"/>
            <charset val="128"/>
          </rPr>
          <t>右上のフローから、自動的に計算されます。</t>
        </r>
      </text>
    </comment>
    <comment ref="AA29" authorId="0" shapeId="0" xr:uid="{00000000-0006-0000-0400-000027000000}">
      <text>
        <r>
          <rPr>
            <sz val="9"/>
            <color indexed="81"/>
            <rFont val="ＭＳ Ｐゴシック"/>
            <family val="3"/>
            <charset val="128"/>
          </rPr>
          <t>同上</t>
        </r>
      </text>
    </comment>
    <comment ref="D30" authorId="0" shapeId="0" xr:uid="{DA67F6F6-D05C-40B7-BAC8-C53B10FBE519}">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400-000029000000}">
      <text>
        <r>
          <rPr>
            <sz val="9"/>
            <color indexed="81"/>
            <rFont val="ＭＳ Ｐゴシック"/>
            <family val="3"/>
            <charset val="128"/>
          </rPr>
          <t>右上のフローから、自動的に計算されます。</t>
        </r>
      </text>
    </comment>
    <comment ref="R30" authorId="0" shapeId="0" xr:uid="{00000000-0006-0000-0400-00002A000000}">
      <text>
        <r>
          <rPr>
            <sz val="9"/>
            <color indexed="81"/>
            <rFont val="ＭＳ Ｐゴシック"/>
            <family val="3"/>
            <charset val="128"/>
          </rPr>
          <t>右側にある3つの委託目的別内訳量から、自動的に計算されます。</t>
        </r>
      </text>
    </comment>
    <comment ref="AA30" authorId="0" shapeId="0" xr:uid="{00000000-0006-0000-0400-00002B000000}">
      <text>
        <r>
          <rPr>
            <sz val="9"/>
            <color indexed="81"/>
            <rFont val="ＭＳ Ｐゴシック"/>
            <family val="3"/>
            <charset val="128"/>
          </rPr>
          <t>同上</t>
        </r>
      </text>
    </comment>
    <comment ref="AL30" authorId="0" shapeId="0" xr:uid="{00000000-0006-0000-04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AD86F32E-D9F2-410E-8783-670EA020FBD0}">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400-00002E000000}">
      <text>
        <r>
          <rPr>
            <sz val="9"/>
            <color indexed="81"/>
            <rFont val="ＭＳ Ｐゴシック"/>
            <family val="3"/>
            <charset val="128"/>
          </rPr>
          <t>右上のフローから、自動的に計算されます。</t>
        </r>
      </text>
    </comment>
    <comment ref="AS31" authorId="0" shapeId="0" xr:uid="{00000000-0006-0000-04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3B45AE17-A3BB-428F-9632-32B396D1D60F}">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400-000031000000}">
      <text>
        <r>
          <rPr>
            <sz val="9"/>
            <color indexed="81"/>
            <rFont val="ＭＳ Ｐゴシック"/>
            <family val="3"/>
            <charset val="128"/>
          </rPr>
          <t>右上のフローから、自動的に計算されます。</t>
        </r>
      </text>
    </comment>
    <comment ref="D33" authorId="0" shapeId="0" xr:uid="{FBC6FCC4-23F0-4C4C-BE99-B4A26F8A264C}">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400-000033000000}">
      <text>
        <r>
          <rPr>
            <sz val="9"/>
            <color indexed="81"/>
            <rFont val="ＭＳ Ｐゴシック"/>
            <family val="3"/>
            <charset val="128"/>
          </rPr>
          <t>右上のフローから、自動的に計算されます。</t>
        </r>
      </text>
    </comment>
    <comment ref="R33" authorId="0" shapeId="0" xr:uid="{00000000-0006-0000-04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500-000001000000}">
      <text>
        <r>
          <rPr>
            <sz val="10"/>
            <color indexed="81"/>
            <rFont val="ＭＳ Ｐゴシック"/>
            <family val="3"/>
            <charset val="128"/>
          </rPr>
          <t>「表紙」シートで選択された○印が自動的に反映されます。</t>
        </r>
      </text>
    </comment>
    <comment ref="AU4" authorId="0" shapeId="0" xr:uid="{00000000-0006-0000-0500-000002000000}">
      <text>
        <r>
          <rPr>
            <sz val="10"/>
            <color indexed="81"/>
            <rFont val="ＭＳ Ｐゴシック"/>
            <family val="3"/>
            <charset val="128"/>
          </rPr>
          <t>「表紙」シートで選択された○印が自動的に反映されます。</t>
        </r>
      </text>
    </comment>
    <comment ref="AF5" authorId="0" shapeId="0" xr:uid="{00000000-0006-0000-05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5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5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5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5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5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5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5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5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500-00000C000000}">
      <text>
        <r>
          <rPr>
            <sz val="9"/>
            <color indexed="81"/>
            <rFont val="ＭＳ Ｐゴシック"/>
            <family val="3"/>
            <charset val="128"/>
          </rPr>
          <t>同上</t>
        </r>
      </text>
    </comment>
    <comment ref="P18" authorId="0" shapeId="0" xr:uid="{00000000-0006-0000-05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500-00000E000000}">
      <text>
        <r>
          <rPr>
            <sz val="9"/>
            <color indexed="81"/>
            <rFont val="ＭＳ Ｐゴシック"/>
            <family val="3"/>
            <charset val="128"/>
          </rPr>
          <t>⑧、⑨、※3及びｂの合計から自動的に計算されます。</t>
        </r>
      </text>
    </comment>
    <comment ref="AH18" authorId="0" shapeId="0" xr:uid="{00000000-0006-0000-0500-00000F000000}">
      <text>
        <r>
          <rPr>
            <sz val="9"/>
            <color indexed="81"/>
            <rFont val="ＭＳ Ｐゴシック"/>
            <family val="3"/>
            <charset val="128"/>
          </rPr>
          <t>右にあるｂ-1およびｂ-2から、自動的に計算されます。</t>
        </r>
      </text>
    </comment>
    <comment ref="AO18" authorId="0" shapeId="0" xr:uid="{00000000-0006-0000-0500-000010000000}">
      <text>
        <r>
          <rPr>
            <sz val="9"/>
            <color indexed="81"/>
            <rFont val="ＭＳ Ｐゴシック"/>
            <family val="3"/>
            <charset val="128"/>
          </rPr>
          <t>右側にある3つの委託目的別内訳量から、自動的に計算されます。</t>
        </r>
      </text>
    </comment>
    <comment ref="AU18" authorId="0" shapeId="0" xr:uid="{00000000-0006-0000-0500-000011000000}">
      <text>
        <r>
          <rPr>
            <sz val="9"/>
            <color indexed="81"/>
            <rFont val="ＭＳ Ｐゴシック"/>
            <family val="3"/>
            <charset val="128"/>
          </rPr>
          <t>同上</t>
        </r>
      </text>
    </comment>
    <comment ref="P21" authorId="0" shapeId="0" xr:uid="{00000000-0006-0000-05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5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5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356DBB25-477C-4AF3-9CEB-D10432139B2D}">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500-000016000000}">
      <text>
        <r>
          <rPr>
            <sz val="9"/>
            <color indexed="81"/>
            <rFont val="ＭＳ Ｐゴシック"/>
            <family val="3"/>
            <charset val="128"/>
          </rPr>
          <t>右上のフローから、自動的に計算されます。</t>
        </r>
      </text>
    </comment>
    <comment ref="P24" authorId="0" shapeId="0" xr:uid="{00000000-0006-0000-05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5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24479E16-FF54-4763-9456-2907F97E8E79}">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500-00001A000000}">
      <text>
        <r>
          <rPr>
            <sz val="9"/>
            <color indexed="81"/>
            <rFont val="ＭＳ Ｐゴシック"/>
            <family val="3"/>
            <charset val="128"/>
          </rPr>
          <t>右上のフローから、自動的に計算されます。</t>
        </r>
      </text>
    </comment>
    <comment ref="D26" authorId="0" shapeId="0" xr:uid="{02ECDB15-F388-406B-A4A7-DD3C34A856CF}">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500-00001C000000}">
      <text>
        <r>
          <rPr>
            <sz val="9"/>
            <color indexed="81"/>
            <rFont val="ＭＳ Ｐゴシック"/>
            <family val="3"/>
            <charset val="128"/>
          </rPr>
          <t>右上のフローから、自動的に計算されます。</t>
        </r>
      </text>
    </comment>
    <comment ref="D27" authorId="0" shapeId="0" xr:uid="{8716CFCC-D75A-4478-8782-2CFB4A25C360}">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500-00001E000000}">
      <text>
        <r>
          <rPr>
            <sz val="9"/>
            <color indexed="81"/>
            <rFont val="ＭＳ Ｐゴシック"/>
            <family val="3"/>
            <charset val="128"/>
          </rPr>
          <t>右上のフローから、自動的に計算されます。</t>
        </r>
      </text>
    </comment>
    <comment ref="P27" authorId="0" shapeId="0" xr:uid="{00000000-0006-0000-0500-00001F000000}">
      <text>
        <r>
          <rPr>
            <sz val="9"/>
            <color indexed="81"/>
            <rFont val="ＭＳ Ｐゴシック"/>
            <family val="3"/>
            <charset val="128"/>
          </rPr>
          <t>下にあるＢ-1およびＢ-2から、自動的に計算されます。</t>
        </r>
      </text>
    </comment>
    <comment ref="AL27" authorId="0" shapeId="0" xr:uid="{00000000-0006-0000-0500-000020000000}">
      <text>
        <r>
          <rPr>
            <sz val="9"/>
            <color indexed="81"/>
            <rFont val="ＭＳ Ｐゴシック"/>
            <family val="3"/>
            <charset val="128"/>
          </rPr>
          <t>Ｂとｂの合計が自動的に計算されます。</t>
        </r>
      </text>
    </comment>
    <comment ref="AS27" authorId="0" shapeId="0" xr:uid="{00000000-0006-0000-05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8432B67D-43E4-4147-8818-E63438BF7A5D}">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500-000023000000}">
      <text>
        <r>
          <rPr>
            <sz val="9"/>
            <color indexed="81"/>
            <rFont val="ＭＳ Ｐゴシック"/>
            <family val="3"/>
            <charset val="128"/>
          </rPr>
          <t>右上のフローから、自動的に計算されます。</t>
        </r>
      </text>
    </comment>
    <comment ref="AA28" authorId="0" shapeId="0" xr:uid="{00000000-0006-0000-05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52C45E93-4C24-4DAF-A61E-67F641C3564B}">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500-000026000000}">
      <text>
        <r>
          <rPr>
            <sz val="9"/>
            <color indexed="81"/>
            <rFont val="ＭＳ Ｐゴシック"/>
            <family val="3"/>
            <charset val="128"/>
          </rPr>
          <t>右上のフローから、自動的に計算されます。</t>
        </r>
      </text>
    </comment>
    <comment ref="AA29" authorId="0" shapeId="0" xr:uid="{00000000-0006-0000-0500-000027000000}">
      <text>
        <r>
          <rPr>
            <sz val="9"/>
            <color indexed="81"/>
            <rFont val="ＭＳ Ｐゴシック"/>
            <family val="3"/>
            <charset val="128"/>
          </rPr>
          <t>同上</t>
        </r>
      </text>
    </comment>
    <comment ref="D30" authorId="0" shapeId="0" xr:uid="{6FF082FF-9AC9-43C7-8933-B06C14EF3D1B}">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500-000029000000}">
      <text>
        <r>
          <rPr>
            <sz val="9"/>
            <color indexed="81"/>
            <rFont val="ＭＳ Ｐゴシック"/>
            <family val="3"/>
            <charset val="128"/>
          </rPr>
          <t>右上のフローから、自動的に計算されます。</t>
        </r>
      </text>
    </comment>
    <comment ref="R30" authorId="0" shapeId="0" xr:uid="{00000000-0006-0000-0500-00002A000000}">
      <text>
        <r>
          <rPr>
            <sz val="9"/>
            <color indexed="81"/>
            <rFont val="ＭＳ Ｐゴシック"/>
            <family val="3"/>
            <charset val="128"/>
          </rPr>
          <t>右側にある3つの委託目的別内訳量から、自動的に計算されます。</t>
        </r>
      </text>
    </comment>
    <comment ref="AA30" authorId="0" shapeId="0" xr:uid="{00000000-0006-0000-0500-00002B000000}">
      <text>
        <r>
          <rPr>
            <sz val="9"/>
            <color indexed="81"/>
            <rFont val="ＭＳ Ｐゴシック"/>
            <family val="3"/>
            <charset val="128"/>
          </rPr>
          <t>同上</t>
        </r>
      </text>
    </comment>
    <comment ref="AL30" authorId="0" shapeId="0" xr:uid="{00000000-0006-0000-05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E03A213F-7830-44D3-82FD-88A43A031133}">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500-00002E000000}">
      <text>
        <r>
          <rPr>
            <sz val="9"/>
            <color indexed="81"/>
            <rFont val="ＭＳ Ｐゴシック"/>
            <family val="3"/>
            <charset val="128"/>
          </rPr>
          <t>右上のフローから、自動的に計算されます。</t>
        </r>
      </text>
    </comment>
    <comment ref="AS31" authorId="0" shapeId="0" xr:uid="{00000000-0006-0000-05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7F4DFAE2-F053-42BC-81E3-C6373729682E}">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500-000031000000}">
      <text>
        <r>
          <rPr>
            <sz val="9"/>
            <color indexed="81"/>
            <rFont val="ＭＳ Ｐゴシック"/>
            <family val="3"/>
            <charset val="128"/>
          </rPr>
          <t>右上のフローから、自動的に計算されます。</t>
        </r>
      </text>
    </comment>
    <comment ref="D33" authorId="0" shapeId="0" xr:uid="{A35FC85C-233E-4013-A33D-AF6EFA989389}">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500-000033000000}">
      <text>
        <r>
          <rPr>
            <sz val="9"/>
            <color indexed="81"/>
            <rFont val="ＭＳ Ｐゴシック"/>
            <family val="3"/>
            <charset val="128"/>
          </rPr>
          <t>右上のフローから、自動的に計算されます。</t>
        </r>
      </text>
    </comment>
    <comment ref="R33" authorId="0" shapeId="0" xr:uid="{00000000-0006-0000-05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600-000001000000}">
      <text>
        <r>
          <rPr>
            <sz val="10"/>
            <color indexed="81"/>
            <rFont val="ＭＳ Ｐゴシック"/>
            <family val="3"/>
            <charset val="128"/>
          </rPr>
          <t>「表紙」シートで選択された○印が自動的に反映されます。</t>
        </r>
      </text>
    </comment>
    <comment ref="AU4" authorId="0" shapeId="0" xr:uid="{00000000-0006-0000-0600-000002000000}">
      <text>
        <r>
          <rPr>
            <sz val="10"/>
            <color indexed="81"/>
            <rFont val="ＭＳ Ｐゴシック"/>
            <family val="3"/>
            <charset val="128"/>
          </rPr>
          <t>「表紙」シートで選択された○印が自動的に反映されます。</t>
        </r>
      </text>
    </comment>
    <comment ref="AF5" authorId="0" shapeId="0" xr:uid="{00000000-0006-0000-06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6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6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6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6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6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6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6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6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600-00000C000000}">
      <text>
        <r>
          <rPr>
            <sz val="9"/>
            <color indexed="81"/>
            <rFont val="ＭＳ Ｐゴシック"/>
            <family val="3"/>
            <charset val="128"/>
          </rPr>
          <t>同上</t>
        </r>
      </text>
    </comment>
    <comment ref="P18" authorId="0" shapeId="0" xr:uid="{00000000-0006-0000-06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600-00000E000000}">
      <text>
        <r>
          <rPr>
            <sz val="9"/>
            <color indexed="81"/>
            <rFont val="ＭＳ Ｐゴシック"/>
            <family val="3"/>
            <charset val="128"/>
          </rPr>
          <t>⑧、⑨、※3及びｂの合計から自動的に計算されます。</t>
        </r>
      </text>
    </comment>
    <comment ref="AH18" authorId="0" shapeId="0" xr:uid="{00000000-0006-0000-0600-00000F000000}">
      <text>
        <r>
          <rPr>
            <sz val="9"/>
            <color indexed="81"/>
            <rFont val="ＭＳ Ｐゴシック"/>
            <family val="3"/>
            <charset val="128"/>
          </rPr>
          <t>右にあるｂ-1およびｂ-2から、自動的に計算されます。</t>
        </r>
      </text>
    </comment>
    <comment ref="AO18" authorId="0" shapeId="0" xr:uid="{00000000-0006-0000-0600-000010000000}">
      <text>
        <r>
          <rPr>
            <sz val="9"/>
            <color indexed="81"/>
            <rFont val="ＭＳ Ｐゴシック"/>
            <family val="3"/>
            <charset val="128"/>
          </rPr>
          <t>右側にある3つの委託目的別内訳量から、自動的に計算されます。</t>
        </r>
      </text>
    </comment>
    <comment ref="AU18" authorId="0" shapeId="0" xr:uid="{00000000-0006-0000-0600-000011000000}">
      <text>
        <r>
          <rPr>
            <sz val="9"/>
            <color indexed="81"/>
            <rFont val="ＭＳ Ｐゴシック"/>
            <family val="3"/>
            <charset val="128"/>
          </rPr>
          <t>同上</t>
        </r>
      </text>
    </comment>
    <comment ref="P21" authorId="0" shapeId="0" xr:uid="{00000000-0006-0000-06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6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6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73776CCD-9896-4CB8-9AF5-70CF4A065CDA}">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600-000016000000}">
      <text>
        <r>
          <rPr>
            <sz val="9"/>
            <color indexed="81"/>
            <rFont val="ＭＳ Ｐゴシック"/>
            <family val="3"/>
            <charset val="128"/>
          </rPr>
          <t>右上のフローから、自動的に計算されます。</t>
        </r>
      </text>
    </comment>
    <comment ref="P24" authorId="0" shapeId="0" xr:uid="{00000000-0006-0000-06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6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CB2A1323-A9B9-4F3B-853A-6480CED76A13}">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600-00001A000000}">
      <text>
        <r>
          <rPr>
            <sz val="9"/>
            <color indexed="81"/>
            <rFont val="ＭＳ Ｐゴシック"/>
            <family val="3"/>
            <charset val="128"/>
          </rPr>
          <t>右上のフローから、自動的に計算されます。</t>
        </r>
      </text>
    </comment>
    <comment ref="D26" authorId="0" shapeId="0" xr:uid="{06A34971-B0E6-4551-8D0F-0E790818CA16}">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600-00001C000000}">
      <text>
        <r>
          <rPr>
            <sz val="9"/>
            <color indexed="81"/>
            <rFont val="ＭＳ Ｐゴシック"/>
            <family val="3"/>
            <charset val="128"/>
          </rPr>
          <t>右上のフローから、自動的に計算されます。</t>
        </r>
      </text>
    </comment>
    <comment ref="D27" authorId="0" shapeId="0" xr:uid="{5DADC0E3-9E0F-4300-880B-EA8262B41364}">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600-00001E000000}">
      <text>
        <r>
          <rPr>
            <sz val="9"/>
            <color indexed="81"/>
            <rFont val="ＭＳ Ｐゴシック"/>
            <family val="3"/>
            <charset val="128"/>
          </rPr>
          <t>右上のフローから、自動的に計算されます。</t>
        </r>
      </text>
    </comment>
    <comment ref="P27" authorId="0" shapeId="0" xr:uid="{00000000-0006-0000-0600-00001F000000}">
      <text>
        <r>
          <rPr>
            <sz val="9"/>
            <color indexed="81"/>
            <rFont val="ＭＳ Ｐゴシック"/>
            <family val="3"/>
            <charset val="128"/>
          </rPr>
          <t>下にあるＢ-1およびＢ-2から、自動的に計算されます。</t>
        </r>
      </text>
    </comment>
    <comment ref="AL27" authorId="0" shapeId="0" xr:uid="{00000000-0006-0000-0600-000020000000}">
      <text>
        <r>
          <rPr>
            <sz val="9"/>
            <color indexed="81"/>
            <rFont val="ＭＳ Ｐゴシック"/>
            <family val="3"/>
            <charset val="128"/>
          </rPr>
          <t>Ｂとｂの合計が自動的に計算されます。</t>
        </r>
      </text>
    </comment>
    <comment ref="AS27" authorId="0" shapeId="0" xr:uid="{00000000-0006-0000-06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CA97E357-5B4C-4D04-8ACF-E0743D1ABA7D}">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600-000023000000}">
      <text>
        <r>
          <rPr>
            <sz val="9"/>
            <color indexed="81"/>
            <rFont val="ＭＳ Ｐゴシック"/>
            <family val="3"/>
            <charset val="128"/>
          </rPr>
          <t>右上のフローから、自動的に計算されます。</t>
        </r>
      </text>
    </comment>
    <comment ref="AA28" authorId="0" shapeId="0" xr:uid="{00000000-0006-0000-06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B9503378-3C76-4126-97ED-1AF1C3D52554}">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600-000026000000}">
      <text>
        <r>
          <rPr>
            <sz val="9"/>
            <color indexed="81"/>
            <rFont val="ＭＳ Ｐゴシック"/>
            <family val="3"/>
            <charset val="128"/>
          </rPr>
          <t>右上のフローから、自動的に計算されます。</t>
        </r>
      </text>
    </comment>
    <comment ref="AA29" authorId="0" shapeId="0" xr:uid="{00000000-0006-0000-0600-000027000000}">
      <text>
        <r>
          <rPr>
            <sz val="9"/>
            <color indexed="81"/>
            <rFont val="ＭＳ Ｐゴシック"/>
            <family val="3"/>
            <charset val="128"/>
          </rPr>
          <t>同上</t>
        </r>
      </text>
    </comment>
    <comment ref="D30" authorId="0" shapeId="0" xr:uid="{82C41C4B-7692-4761-B956-1227DCD36024}">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600-000029000000}">
      <text>
        <r>
          <rPr>
            <sz val="9"/>
            <color indexed="81"/>
            <rFont val="ＭＳ Ｐゴシック"/>
            <family val="3"/>
            <charset val="128"/>
          </rPr>
          <t>右上のフローから、自動的に計算されます。</t>
        </r>
      </text>
    </comment>
    <comment ref="R30" authorId="0" shapeId="0" xr:uid="{00000000-0006-0000-0600-00002A000000}">
      <text>
        <r>
          <rPr>
            <sz val="9"/>
            <color indexed="81"/>
            <rFont val="ＭＳ Ｐゴシック"/>
            <family val="3"/>
            <charset val="128"/>
          </rPr>
          <t>右側にある3つの委託目的別内訳量から、自動的に計算されます。</t>
        </r>
      </text>
    </comment>
    <comment ref="AA30" authorId="0" shapeId="0" xr:uid="{00000000-0006-0000-0600-00002B000000}">
      <text>
        <r>
          <rPr>
            <sz val="9"/>
            <color indexed="81"/>
            <rFont val="ＭＳ Ｐゴシック"/>
            <family val="3"/>
            <charset val="128"/>
          </rPr>
          <t>同上</t>
        </r>
      </text>
    </comment>
    <comment ref="AL30" authorId="0" shapeId="0" xr:uid="{00000000-0006-0000-06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1F2A885D-C9A9-4549-BA5E-61782D3A9E12}">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600-00002E000000}">
      <text>
        <r>
          <rPr>
            <sz val="9"/>
            <color indexed="81"/>
            <rFont val="ＭＳ Ｐゴシック"/>
            <family val="3"/>
            <charset val="128"/>
          </rPr>
          <t>右上のフローから、自動的に計算されます。</t>
        </r>
      </text>
    </comment>
    <comment ref="AS31" authorId="0" shapeId="0" xr:uid="{00000000-0006-0000-06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D45D3750-152D-4703-99AE-AFD0BFAD9DFF}">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600-000031000000}">
      <text>
        <r>
          <rPr>
            <sz val="9"/>
            <color indexed="81"/>
            <rFont val="ＭＳ Ｐゴシック"/>
            <family val="3"/>
            <charset val="128"/>
          </rPr>
          <t>右上のフローから、自動的に計算されます。</t>
        </r>
      </text>
    </comment>
    <comment ref="D33" authorId="0" shapeId="0" xr:uid="{19861B2A-8A38-438A-BF6F-6B6EBD25BBB6}">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600-000033000000}">
      <text>
        <r>
          <rPr>
            <sz val="9"/>
            <color indexed="81"/>
            <rFont val="ＭＳ Ｐゴシック"/>
            <family val="3"/>
            <charset val="128"/>
          </rPr>
          <t>右上のフローから、自動的に計算されます。</t>
        </r>
      </text>
    </comment>
    <comment ref="R33" authorId="0" shapeId="0" xr:uid="{00000000-0006-0000-06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700-000001000000}">
      <text>
        <r>
          <rPr>
            <sz val="10"/>
            <color indexed="81"/>
            <rFont val="ＭＳ Ｐゴシック"/>
            <family val="3"/>
            <charset val="128"/>
          </rPr>
          <t>「表紙」シートで選択された○印が自動的に反映されます。</t>
        </r>
      </text>
    </comment>
    <comment ref="AU4" authorId="0" shapeId="0" xr:uid="{00000000-0006-0000-0700-000002000000}">
      <text>
        <r>
          <rPr>
            <sz val="10"/>
            <color indexed="81"/>
            <rFont val="ＭＳ Ｐゴシック"/>
            <family val="3"/>
            <charset val="128"/>
          </rPr>
          <t>「表紙」シートで選択された○印が自動的に反映されます。</t>
        </r>
      </text>
    </comment>
    <comment ref="AF5" authorId="0" shapeId="0" xr:uid="{00000000-0006-0000-07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7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7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7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7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7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7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7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7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700-00000C000000}">
      <text>
        <r>
          <rPr>
            <sz val="9"/>
            <color indexed="81"/>
            <rFont val="ＭＳ Ｐゴシック"/>
            <family val="3"/>
            <charset val="128"/>
          </rPr>
          <t>同上</t>
        </r>
      </text>
    </comment>
    <comment ref="P18" authorId="0" shapeId="0" xr:uid="{00000000-0006-0000-07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700-00000E000000}">
      <text>
        <r>
          <rPr>
            <sz val="9"/>
            <color indexed="81"/>
            <rFont val="ＭＳ Ｐゴシック"/>
            <family val="3"/>
            <charset val="128"/>
          </rPr>
          <t>⑧、⑨、※3及びｂの合計から自動的に計算されます。</t>
        </r>
      </text>
    </comment>
    <comment ref="AH18" authorId="0" shapeId="0" xr:uid="{00000000-0006-0000-0700-00000F000000}">
      <text>
        <r>
          <rPr>
            <sz val="9"/>
            <color indexed="81"/>
            <rFont val="ＭＳ Ｐゴシック"/>
            <family val="3"/>
            <charset val="128"/>
          </rPr>
          <t>右にあるｂ-1およびｂ-2から、自動的に計算されます。</t>
        </r>
      </text>
    </comment>
    <comment ref="AO18" authorId="0" shapeId="0" xr:uid="{00000000-0006-0000-0700-000010000000}">
      <text>
        <r>
          <rPr>
            <sz val="9"/>
            <color indexed="81"/>
            <rFont val="ＭＳ Ｐゴシック"/>
            <family val="3"/>
            <charset val="128"/>
          </rPr>
          <t>右側にある3つの委託目的別内訳量から、自動的に計算されます。</t>
        </r>
      </text>
    </comment>
    <comment ref="AU18" authorId="0" shapeId="0" xr:uid="{00000000-0006-0000-0700-000011000000}">
      <text>
        <r>
          <rPr>
            <sz val="9"/>
            <color indexed="81"/>
            <rFont val="ＭＳ Ｐゴシック"/>
            <family val="3"/>
            <charset val="128"/>
          </rPr>
          <t>同上</t>
        </r>
      </text>
    </comment>
    <comment ref="P21" authorId="0" shapeId="0" xr:uid="{00000000-0006-0000-07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7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7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6C562235-7E38-42A1-98DC-E877DBD8C5DD}">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700-000016000000}">
      <text>
        <r>
          <rPr>
            <sz val="9"/>
            <color indexed="81"/>
            <rFont val="ＭＳ Ｐゴシック"/>
            <family val="3"/>
            <charset val="128"/>
          </rPr>
          <t>右上のフローから、自動的に計算されます。</t>
        </r>
      </text>
    </comment>
    <comment ref="P24" authorId="0" shapeId="0" xr:uid="{00000000-0006-0000-07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7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81D85256-4D9F-4D06-A63F-8F3C99AF7976}">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700-00001A000000}">
      <text>
        <r>
          <rPr>
            <sz val="9"/>
            <color indexed="81"/>
            <rFont val="ＭＳ Ｐゴシック"/>
            <family val="3"/>
            <charset val="128"/>
          </rPr>
          <t>右上のフローから、自動的に計算されます。</t>
        </r>
      </text>
    </comment>
    <comment ref="D26" authorId="0" shapeId="0" xr:uid="{68F5E7B9-30B3-479D-A292-A252525C1FC0}">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700-00001C000000}">
      <text>
        <r>
          <rPr>
            <sz val="9"/>
            <color indexed="81"/>
            <rFont val="ＭＳ Ｐゴシック"/>
            <family val="3"/>
            <charset val="128"/>
          </rPr>
          <t>右上のフローから、自動的に計算されます。</t>
        </r>
      </text>
    </comment>
    <comment ref="D27" authorId="0" shapeId="0" xr:uid="{CABD94A0-39DA-4A47-9887-C32168DE8976}">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700-00001E000000}">
      <text>
        <r>
          <rPr>
            <sz val="9"/>
            <color indexed="81"/>
            <rFont val="ＭＳ Ｐゴシック"/>
            <family val="3"/>
            <charset val="128"/>
          </rPr>
          <t>右上のフローから、自動的に計算されます。</t>
        </r>
      </text>
    </comment>
    <comment ref="P27" authorId="0" shapeId="0" xr:uid="{00000000-0006-0000-0700-00001F000000}">
      <text>
        <r>
          <rPr>
            <sz val="9"/>
            <color indexed="81"/>
            <rFont val="ＭＳ Ｐゴシック"/>
            <family val="3"/>
            <charset val="128"/>
          </rPr>
          <t>下にあるＢ-1およびＢ-2から、自動的に計算されます。</t>
        </r>
      </text>
    </comment>
    <comment ref="AL27" authorId="0" shapeId="0" xr:uid="{00000000-0006-0000-0700-000020000000}">
      <text>
        <r>
          <rPr>
            <sz val="9"/>
            <color indexed="81"/>
            <rFont val="ＭＳ Ｐゴシック"/>
            <family val="3"/>
            <charset val="128"/>
          </rPr>
          <t>Ｂとｂの合計が自動的に計算されます。</t>
        </r>
      </text>
    </comment>
    <comment ref="AS27" authorId="0" shapeId="0" xr:uid="{00000000-0006-0000-07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5E703E0F-52CA-480F-A1E8-1A39FB1C4E40}">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700-000023000000}">
      <text>
        <r>
          <rPr>
            <sz val="9"/>
            <color indexed="81"/>
            <rFont val="ＭＳ Ｐゴシック"/>
            <family val="3"/>
            <charset val="128"/>
          </rPr>
          <t>右上のフローから、自動的に計算されます。</t>
        </r>
      </text>
    </comment>
    <comment ref="AA28" authorId="0" shapeId="0" xr:uid="{00000000-0006-0000-07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67209B97-3A70-4DC8-9CCC-CD724CAD4504}">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700-000026000000}">
      <text>
        <r>
          <rPr>
            <sz val="9"/>
            <color indexed="81"/>
            <rFont val="ＭＳ Ｐゴシック"/>
            <family val="3"/>
            <charset val="128"/>
          </rPr>
          <t>右上のフローから、自動的に計算されます。</t>
        </r>
      </text>
    </comment>
    <comment ref="AA29" authorId="0" shapeId="0" xr:uid="{00000000-0006-0000-0700-000027000000}">
      <text>
        <r>
          <rPr>
            <sz val="9"/>
            <color indexed="81"/>
            <rFont val="ＭＳ Ｐゴシック"/>
            <family val="3"/>
            <charset val="128"/>
          </rPr>
          <t>同上</t>
        </r>
      </text>
    </comment>
    <comment ref="D30" authorId="0" shapeId="0" xr:uid="{1C37E122-FF63-47FD-A844-0C92505B8176}">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700-000029000000}">
      <text>
        <r>
          <rPr>
            <sz val="9"/>
            <color indexed="81"/>
            <rFont val="ＭＳ Ｐゴシック"/>
            <family val="3"/>
            <charset val="128"/>
          </rPr>
          <t>右上のフローから、自動的に計算されます。</t>
        </r>
      </text>
    </comment>
    <comment ref="R30" authorId="0" shapeId="0" xr:uid="{00000000-0006-0000-0700-00002A000000}">
      <text>
        <r>
          <rPr>
            <sz val="9"/>
            <color indexed="81"/>
            <rFont val="ＭＳ Ｐゴシック"/>
            <family val="3"/>
            <charset val="128"/>
          </rPr>
          <t>右側にある3つの委託目的別内訳量から、自動的に計算されます。</t>
        </r>
      </text>
    </comment>
    <comment ref="AA30" authorId="0" shapeId="0" xr:uid="{00000000-0006-0000-0700-00002B000000}">
      <text>
        <r>
          <rPr>
            <sz val="9"/>
            <color indexed="81"/>
            <rFont val="ＭＳ Ｐゴシック"/>
            <family val="3"/>
            <charset val="128"/>
          </rPr>
          <t>同上</t>
        </r>
      </text>
    </comment>
    <comment ref="AL30" authorId="0" shapeId="0" xr:uid="{00000000-0006-0000-07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D02251B1-1B5D-4B79-AAF4-C2F88D8917DA}">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700-00002E000000}">
      <text>
        <r>
          <rPr>
            <sz val="9"/>
            <color indexed="81"/>
            <rFont val="ＭＳ Ｐゴシック"/>
            <family val="3"/>
            <charset val="128"/>
          </rPr>
          <t>右上のフローから、自動的に計算されます。</t>
        </r>
      </text>
    </comment>
    <comment ref="AS31" authorId="0" shapeId="0" xr:uid="{00000000-0006-0000-07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1492D337-BD31-4CF1-8812-945E720BF3FB}">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700-000031000000}">
      <text>
        <r>
          <rPr>
            <sz val="9"/>
            <color indexed="81"/>
            <rFont val="ＭＳ Ｐゴシック"/>
            <family val="3"/>
            <charset val="128"/>
          </rPr>
          <t>右上のフローから、自動的に計算されます。</t>
        </r>
      </text>
    </comment>
    <comment ref="D33" authorId="0" shapeId="0" xr:uid="{ADD8DEC7-FFD8-454A-A8A9-0F9C0B7359B2}">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700-000033000000}">
      <text>
        <r>
          <rPr>
            <sz val="9"/>
            <color indexed="81"/>
            <rFont val="ＭＳ Ｐゴシック"/>
            <family val="3"/>
            <charset val="128"/>
          </rPr>
          <t>右上のフローから、自動的に計算されます。</t>
        </r>
      </text>
    </comment>
    <comment ref="R33" authorId="0" shapeId="0" xr:uid="{00000000-0006-0000-07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800-000001000000}">
      <text>
        <r>
          <rPr>
            <sz val="10"/>
            <color indexed="81"/>
            <rFont val="ＭＳ Ｐゴシック"/>
            <family val="3"/>
            <charset val="128"/>
          </rPr>
          <t>「表紙」シートで選択された○印が自動的に反映されます。</t>
        </r>
      </text>
    </comment>
    <comment ref="AU4" authorId="0" shapeId="0" xr:uid="{00000000-0006-0000-0800-000002000000}">
      <text>
        <r>
          <rPr>
            <sz val="10"/>
            <color indexed="81"/>
            <rFont val="ＭＳ Ｐゴシック"/>
            <family val="3"/>
            <charset val="128"/>
          </rPr>
          <t>「表紙」シートで選択された○印が自動的に反映されます。</t>
        </r>
      </text>
    </comment>
    <comment ref="AF5" authorId="0" shapeId="0" xr:uid="{00000000-0006-0000-08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8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8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8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8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8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8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8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8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800-00000C000000}">
      <text>
        <r>
          <rPr>
            <sz val="9"/>
            <color indexed="81"/>
            <rFont val="ＭＳ Ｐゴシック"/>
            <family val="3"/>
            <charset val="128"/>
          </rPr>
          <t>同上</t>
        </r>
      </text>
    </comment>
    <comment ref="P18" authorId="0" shapeId="0" xr:uid="{00000000-0006-0000-08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800-00000E000000}">
      <text>
        <r>
          <rPr>
            <sz val="9"/>
            <color indexed="81"/>
            <rFont val="ＭＳ Ｐゴシック"/>
            <family val="3"/>
            <charset val="128"/>
          </rPr>
          <t>⑧、⑨、※3及びｂの合計から自動的に計算されます。</t>
        </r>
      </text>
    </comment>
    <comment ref="AH18" authorId="0" shapeId="0" xr:uid="{00000000-0006-0000-0800-00000F000000}">
      <text>
        <r>
          <rPr>
            <sz val="9"/>
            <color indexed="81"/>
            <rFont val="ＭＳ Ｐゴシック"/>
            <family val="3"/>
            <charset val="128"/>
          </rPr>
          <t>右にあるｂ-1およびｂ-2から、自動的に計算されます。</t>
        </r>
      </text>
    </comment>
    <comment ref="AO18" authorId="0" shapeId="0" xr:uid="{00000000-0006-0000-0800-000010000000}">
      <text>
        <r>
          <rPr>
            <sz val="9"/>
            <color indexed="81"/>
            <rFont val="ＭＳ Ｐゴシック"/>
            <family val="3"/>
            <charset val="128"/>
          </rPr>
          <t>右側にある3つの委託目的別内訳量から、自動的に計算されます。</t>
        </r>
      </text>
    </comment>
    <comment ref="AU18" authorId="0" shapeId="0" xr:uid="{00000000-0006-0000-0800-000011000000}">
      <text>
        <r>
          <rPr>
            <sz val="9"/>
            <color indexed="81"/>
            <rFont val="ＭＳ Ｐゴシック"/>
            <family val="3"/>
            <charset val="128"/>
          </rPr>
          <t>同上</t>
        </r>
      </text>
    </comment>
    <comment ref="P21" authorId="0" shapeId="0" xr:uid="{00000000-0006-0000-08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8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8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DD18F655-A3DD-4489-988E-2D7A60F82CE2}">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800-000016000000}">
      <text>
        <r>
          <rPr>
            <sz val="9"/>
            <color indexed="81"/>
            <rFont val="ＭＳ Ｐゴシック"/>
            <family val="3"/>
            <charset val="128"/>
          </rPr>
          <t>右上のフローから、自動的に計算されます。</t>
        </r>
      </text>
    </comment>
    <comment ref="P24" authorId="0" shapeId="0" xr:uid="{00000000-0006-0000-08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8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E39DA9AA-62B7-4C72-B955-308BD5C90E45}">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800-00001A000000}">
      <text>
        <r>
          <rPr>
            <sz val="9"/>
            <color indexed="81"/>
            <rFont val="ＭＳ Ｐゴシック"/>
            <family val="3"/>
            <charset val="128"/>
          </rPr>
          <t>右上のフローから、自動的に計算されます。</t>
        </r>
      </text>
    </comment>
    <comment ref="D26" authorId="0" shapeId="0" xr:uid="{64C4C3A6-2E6B-4E66-866F-EBE20A601259}">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800-00001C000000}">
      <text>
        <r>
          <rPr>
            <sz val="9"/>
            <color indexed="81"/>
            <rFont val="ＭＳ Ｐゴシック"/>
            <family val="3"/>
            <charset val="128"/>
          </rPr>
          <t>右上のフローから、自動的に計算されます。</t>
        </r>
      </text>
    </comment>
    <comment ref="D27" authorId="0" shapeId="0" xr:uid="{121913E1-4E5B-4AEF-9A31-55E6253BCD11}">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800-00001E000000}">
      <text>
        <r>
          <rPr>
            <sz val="9"/>
            <color indexed="81"/>
            <rFont val="ＭＳ Ｐゴシック"/>
            <family val="3"/>
            <charset val="128"/>
          </rPr>
          <t>右上のフローから、自動的に計算されます。</t>
        </r>
      </text>
    </comment>
    <comment ref="P27" authorId="0" shapeId="0" xr:uid="{00000000-0006-0000-0800-00001F000000}">
      <text>
        <r>
          <rPr>
            <sz val="9"/>
            <color indexed="81"/>
            <rFont val="ＭＳ Ｐゴシック"/>
            <family val="3"/>
            <charset val="128"/>
          </rPr>
          <t>下にあるＢ-1およびＢ-2から、自動的に計算されます。</t>
        </r>
      </text>
    </comment>
    <comment ref="AL27" authorId="0" shapeId="0" xr:uid="{00000000-0006-0000-0800-000020000000}">
      <text>
        <r>
          <rPr>
            <sz val="9"/>
            <color indexed="81"/>
            <rFont val="ＭＳ Ｐゴシック"/>
            <family val="3"/>
            <charset val="128"/>
          </rPr>
          <t>Ｂとｂの合計が自動的に計算されます。</t>
        </r>
      </text>
    </comment>
    <comment ref="AS27" authorId="0" shapeId="0" xr:uid="{00000000-0006-0000-08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10627157-B7F1-43C5-9F77-19AD084CC053}">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800-000023000000}">
      <text>
        <r>
          <rPr>
            <sz val="9"/>
            <color indexed="81"/>
            <rFont val="ＭＳ Ｐゴシック"/>
            <family val="3"/>
            <charset val="128"/>
          </rPr>
          <t>右上のフローから、自動的に計算されます。</t>
        </r>
      </text>
    </comment>
    <comment ref="AA28" authorId="0" shapeId="0" xr:uid="{00000000-0006-0000-08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732F7E09-35EA-4DF9-99DB-03357C28A772}">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800-000026000000}">
      <text>
        <r>
          <rPr>
            <sz val="9"/>
            <color indexed="81"/>
            <rFont val="ＭＳ Ｐゴシック"/>
            <family val="3"/>
            <charset val="128"/>
          </rPr>
          <t>右上のフローから、自動的に計算されます。</t>
        </r>
      </text>
    </comment>
    <comment ref="AA29" authorId="0" shapeId="0" xr:uid="{00000000-0006-0000-0800-000027000000}">
      <text>
        <r>
          <rPr>
            <sz val="9"/>
            <color indexed="81"/>
            <rFont val="ＭＳ Ｐゴシック"/>
            <family val="3"/>
            <charset val="128"/>
          </rPr>
          <t>同上</t>
        </r>
      </text>
    </comment>
    <comment ref="D30" authorId="0" shapeId="0" xr:uid="{D9BE137D-D419-44EE-8611-4BB1CA33E14F}">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800-000029000000}">
      <text>
        <r>
          <rPr>
            <sz val="9"/>
            <color indexed="81"/>
            <rFont val="ＭＳ Ｐゴシック"/>
            <family val="3"/>
            <charset val="128"/>
          </rPr>
          <t>右上のフローから、自動的に計算されます。</t>
        </r>
      </text>
    </comment>
    <comment ref="R30" authorId="0" shapeId="0" xr:uid="{00000000-0006-0000-0800-00002A000000}">
      <text>
        <r>
          <rPr>
            <sz val="9"/>
            <color indexed="81"/>
            <rFont val="ＭＳ Ｐゴシック"/>
            <family val="3"/>
            <charset val="128"/>
          </rPr>
          <t>右側にある3つの委託目的別内訳量から、自動的に計算されます。</t>
        </r>
      </text>
    </comment>
    <comment ref="AA30" authorId="0" shapeId="0" xr:uid="{00000000-0006-0000-0800-00002B000000}">
      <text>
        <r>
          <rPr>
            <sz val="9"/>
            <color indexed="81"/>
            <rFont val="ＭＳ Ｐゴシック"/>
            <family val="3"/>
            <charset val="128"/>
          </rPr>
          <t>同上</t>
        </r>
      </text>
    </comment>
    <comment ref="AL30" authorId="0" shapeId="0" xr:uid="{00000000-0006-0000-08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7AA2838F-98EC-4D8E-A231-037F7A60461D}">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800-00002E000000}">
      <text>
        <r>
          <rPr>
            <sz val="9"/>
            <color indexed="81"/>
            <rFont val="ＭＳ Ｐゴシック"/>
            <family val="3"/>
            <charset val="128"/>
          </rPr>
          <t>右上のフローから、自動的に計算されます。</t>
        </r>
      </text>
    </comment>
    <comment ref="AS31" authorId="0" shapeId="0" xr:uid="{00000000-0006-0000-08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E7E65325-6D46-412F-8066-B3C6B9C8766D}">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800-000031000000}">
      <text>
        <r>
          <rPr>
            <sz val="9"/>
            <color indexed="81"/>
            <rFont val="ＭＳ Ｐゴシック"/>
            <family val="3"/>
            <charset val="128"/>
          </rPr>
          <t>右上のフローから、自動的に計算されます。</t>
        </r>
      </text>
    </comment>
    <comment ref="D33" authorId="0" shapeId="0" xr:uid="{CAEB840C-9A0D-4069-8EE4-018518A2E3AB}">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800-000033000000}">
      <text>
        <r>
          <rPr>
            <sz val="9"/>
            <color indexed="81"/>
            <rFont val="ＭＳ Ｐゴシック"/>
            <family val="3"/>
            <charset val="128"/>
          </rPr>
          <t>右上のフローから、自動的に計算されます。</t>
        </r>
      </text>
    </comment>
    <comment ref="R33" authorId="0" shapeId="0" xr:uid="{00000000-0006-0000-08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<sst xmlns="http://schemas.openxmlformats.org/spreadsheetml/2006/main" count="3275" uniqueCount="460">
  <si>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</si>
  <si>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</si>
  <si>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</si>
  <si>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</si>
  <si>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</si>
  <si>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</si>
  <si>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</si>
  <si>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</si>
  <si>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</si>
  <si>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</si>
  <si>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</si>
  <si>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</si>
  <si>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</si>
  <si>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</si>
  <si>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</si>
  <si>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</si>
  <si>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</si>
  <si>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</si>
  <si>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</si>
  <si>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</si>
  <si>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</si>
  <si>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</si>
  <si>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</si>
  <si>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</si>
  <si>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</si>
  <si>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</si>
  <si>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</si>
  <si>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</si>
  <si>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</si>
  <si>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</si>
  <si>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</si>
  <si>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</si>
  <si>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</si>
  <si>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</si>
  <si>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</si>
  <si>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</si>
  <si>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</si>
  <si>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</si>
  <si>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</si>
  <si>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</si>
  <si>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</si>
  <si>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</si>
  <si>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</si>
  <si>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</si>
  <si>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</si>
  <si>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</si>
  <si>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</si>
  <si>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</si>
  <si>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</si>
  <si>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</si>
  <si>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</si>
  <si>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</si>
  <si>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</si>
  <si>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</si>
  <si>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</si>
  <si>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</si>
  <si>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</si>
  <si>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</si>
  <si>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</si>
  <si>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</si>
  <si>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</si>
  <si>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</si>
  <si>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</si>
  <si>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</si>
  <si>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</si>
  <si>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</si>
  <si>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</si>
  <si>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</si>
  <si>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</si>
  <si>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</si>
  <si>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</si>
  <si>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</si>
  <si>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</si>
  <si>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</si>
  <si>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</si>
  <si>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</si>
  <si>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</si>
  <si>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</si>
  <si>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</si>
  <si>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</si>
  <si>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</si>
  <si>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</si>
  <si>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</si>
  <si>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</si>
  <si>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</si>
  <si>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</si>
  <si>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</si>
  <si>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</si>
  <si>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</si>
  <si>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</si>
  <si>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</si>
  <si>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</si>
  <si>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</si>
  <si>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</si>
  <si>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</si>
  <si>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</si>
  <si>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</si>
  <si>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</si>
  <si>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</si>
  <si>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</si>
  <si>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</si>
  <si>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</si>
  <si>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</si>
  <si>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</si>
  <si>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</si>
  <si>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</si>
  <si>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</si>
  <si>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</si>
  <si>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</si>
  <si>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</si>
  <si>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</si>
  <si>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</si>
  <si>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</si>
  <si>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</si>
  <si>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</si>
  <si>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</si>
  <si>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</si>
  <si>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</si>
  <si>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</si>
  <si>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</si>
  <si>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</si>
  <si>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</si>
  <si>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</si>
  <si>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</si>
  <si>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</si>
  <si>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</si>
  <si>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</si>
  <si>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</si>
  <si>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</si>
  <si>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</si>
  <si>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</si>
  <si>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</si>
  <si>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</si>
  <si>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</si>
  <si>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</si>
  <si>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</si>
  <si>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</si>
  <si>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</si>
  <si>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</si>
  <si>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</si>
  <si>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</si>
  <si>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</si>
  <si>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</si>
  <si>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</si>
  <si>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</si>
  <si>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</si>
  <si>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</si>
  <si>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</si>
  <si>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</si>
  <si>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</si>
  <si>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</si>
  <si>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</si>
  <si>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</si>
  <si>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</si>
  <si>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</si>
  <si>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</si>
  <si>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</si>
  <si>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</si>
  <si>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</si>
  <si>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</si>
  <si>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</si>
  <si>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</si>
  <si>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</si>
  <si>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</si>
  <si>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</si>
  <si>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</si>
  <si>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</si>
  <si>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</si>
  <si>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</si>
  <si>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</si>
  <si>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</si>
  <si>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</si>
  <si>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</si>
  <si>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</si>
  <si>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</si>
  <si>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</si>
  <si>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</si>
  <si>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</si>
  <si>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</si>
  <si>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</si>
  <si>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</si>
  <si>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</si>
  <si>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</si>
  <si>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</si>
  <si>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</si>
  <si>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</si>
  <si>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</si>
  <si>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</si>
  <si>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</si>
  <si>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</si>
  <si>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</si>
  <si>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</si>
  <si>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</si>
  <si>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</si>
  <si>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</si>
  <si>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</si>
  <si>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</si>
  <si>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</si>
  <si>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</si>
  <si>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</si>
  <si>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</si>
  <si>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</si>
  <si>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</si>
  <si>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</si>
  <si>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</si>
  <si>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</si>
  <si>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</si>
  <si>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</si>
  <si>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</si>
  <si>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</si>
  <si>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</si>
  <si>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</si>
  <si>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</si>
  <si>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</si>
  <si>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</si>
  <si>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</si>
  <si>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</si>
  <si>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</si>
  <si>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</si>
  <si>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</si>
  <si>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</si>
  <si>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</si>
  <si>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</si>
  <si>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</si>
  <si>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</si>
  <si>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</si>
  <si>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</si>
  <si>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</si>
  <si>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</si>
  <si>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</si>
  <si>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</si>
  <si>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</si>
  <si>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</si>
  <si>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</si>
  <si>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</si>
  <si>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</si>
  <si>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</si>
  <si>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</si>
  <si>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</si>
  <si>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</si>
  <si>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</si>
  <si>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</si>
  <si>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</si>
  <si>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</si>
  <si>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</si>
  <si>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</si>
  <si>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</si>
  <si>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</si>
  <si>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</si>
  <si>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</si>
  <si>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</si>
  <si>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</si>
  <si>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</si>
  <si>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</si>
  <si>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</si>
  <si>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</si>
  <si>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</si>
  <si>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</si>
  <si>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</si>
  <si>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</si>
  <si>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</si>
  <si>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</si>
  <si>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</si>
  <si>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</si>
  <si>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</si>
  <si>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</si>
  <si>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</si>
  <si>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</si>
  <si>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</si>
  <si>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</si>
  <si>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</si>
  <si>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</si>
  <si>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</si>
  <si>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</si>
  <si>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</si>
  <si>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</si>
  <si>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</si>
  <si>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</si>
  <si>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</si>
  <si>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</si>
  <si>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</si>
  <si>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</si>
  <si>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</si>
  <si>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</si>
  <si>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</si>
  <si>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</si>
  <si>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</si>
  <si>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</si>
  <si>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</si>
  <si>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</si>
  <si>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</si>
  <si>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</si>
  <si>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</si>
  <si>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</si>
  <si>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</si>
  <si>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</si>
  <si>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</si>
  <si>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</si>
  <si>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</si>
  <si>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</si>
  <si>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</si>
  <si>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</si>
  <si>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</si>
  <si>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</si>
  <si>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</si>
  <si>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</si>
  <si>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</si>
  <si>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</si>
  <si>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</si>
  <si>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</si>
  <si>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</si>
  <si>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</si>
  <si>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</si>
  <si>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</si>
  <si>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</si>
  <si>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</si>
  <si>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</si>
  <si>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</si>
  <si>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</si>
  <si>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</si>
  <si>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</si>
  <si>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</si>
  <si>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</si>
  <si>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</si>
  <si>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</si>
  <si>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</si>
  <si>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</si>
  <si>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</si>
  <si>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</si>
  <si>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</si>
  <si>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</si>
  <si>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</si>
  <si>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</si>
  <si>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</si>
  <si>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</si>
  <si>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</si>
  <si>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</si>
  <si>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</si>
  <si>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</si>
  <si>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</si>
  <si>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</si>
  <si>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</si>
  <si>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</si>
  <si>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</si>
  <si>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</si>
  <si>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</si>
  <si>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</si>
  <si>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</si>
  <si>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</si>
  <si>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</si>
  <si>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</si>
  <si>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</si>
  <si>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</si>
  <si>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</si>
  <si>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</si>
  <si>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</si>
  <si>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</si>
  <si>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</si>
  <si>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</si>
  <si>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</si>
  <si>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</si>
  <si>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</si>
  <si>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</si>
  <si>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</si>
  <si>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</si>
  <si>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</si>
  <si>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</si>
  <si>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</si>
  <si>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</si>
  <si>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</si>
  <si>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</si>
  <si>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</si>
  <si>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</si>
  <si>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</si>
  <si>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</si>
  <si>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</si>
  <si>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</si>
  <si>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</si>
  <si>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</si>
  <si>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</si>
  <si>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</si>
  <si>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</si>
  <si>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</si>
  <si>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</si>
  <si>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</si>
  <si>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</si>
  <si>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</si>
  <si>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</si>
  <si>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</si>
  <si>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</si>
  <si>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</si>
  <si>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</si>
  <si>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</si>
  <si>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</si>
  <si>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</si>
  <si>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</si>
  <si>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</si>
  <si>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</si>
  <si>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</si>
  <si>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</si>
  <si>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</si>
  <si>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</si>
  <si>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</si>
  <si>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</si>
  <si>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</si>
  <si>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</si>
  <si>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</si>
  <si>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</si>
  <si>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</si>
  <si>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</si>
  <si>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</si>
  <si>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</si>
  <si>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</si>
  <si>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</si>
  <si>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</si>
  <si>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</si>
  <si>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</si>
  <si>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</si>
  <si>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</si>
  <si>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</si>
  <si>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</si>
  <si>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</si>
  <si>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</si>
  <si>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</si>
  <si>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</si>
  <si>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</si>
  <si>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</si>
  <si>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</si>
  <si>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</si>
  <si>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</si>
  <si>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</si>
  <si>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</si>
  <si>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</si>
  <si>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</si>
  <si>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</si>
  <si>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</si>
  <si>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</si>
  <si>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</si>
  <si>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</si>
  <si>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</si>
  <si>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</si>
  <si>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</si>
  <si>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</si>
  <si>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</si>
  <si>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</si>
  <si>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</si>
  <si>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</si>
  <si>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</si>
  <si>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</si>
  <si>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</si>
  <si>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</si>
  <si>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神奈川県横浜市戸塚区戸塚町157</t>
  </si>
  <si>
    <t>大洋建設株式会社
代表取締役　黒田憲一</t>
  </si>
  <si>
    <t>045-861-0025</t>
  </si>
  <si>
    <t>横浜市長</t>
  </si>
  <si>
    <t>D-建設業　　建築・土木工事及び不動産販売・賃貸</t>
  </si>
  <si>
    <t>○</t>
  </si>
  <si>
    <t>045-861-0025</t>
    <phoneticPr fontId="3"/>
  </si>
  <si>
    <t>令和   6年   5月   31日</t>
    <phoneticPr fontId="3"/>
  </si>
  <si>
    <t>大洋建設株式会社</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</si>
</sst>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59">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Alignment="1">
      <alignment vertical="center" shrinkToFit="1"/>
    </xf>
    <xf numFmtId="0" fontId="7" fillId="0" borderId="56" xfId="0" applyFont="1" applyBorder="1">
      <alignment vertical="center"/>
    </xf>
    <xf numFmtId="0" fontId="4" fillId="0" borderId="18" xfId="0" applyFont="1" applyBorder="1" applyAlignment="1" applyProtection="1">
      <alignment horizontal="center" vertical="center" shrinkToFit="1"/>
      <protection locked="0"/>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lignment vertical="center"/>
    </xf>
    <xf numFmtId="0" fontId="4" fillId="0" borderId="14" xfId="0" applyFont="1" applyBorder="1" applyAlignment="1">
      <alignment horizontal="distributed" vertical="center"/>
    </xf>
    <xf numFmtId="0" fontId="4" fillId="0" borderId="1"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61" xfId="4" applyFont="1" applyBorder="1" applyAlignment="1">
      <alignment vertical="top"/>
    </xf>
    <xf numFmtId="49" fontId="4" fillId="0" borderId="0" xfId="0" applyNumberFormat="1" applyFont="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6" xfId="0" applyFont="1" applyBorder="1">
      <alignment vertical="center"/>
    </xf>
    <xf numFmtId="49" fontId="5" fillId="0" borderId="84" xfId="0" applyNumberFormat="1" applyFont="1" applyBorder="1">
      <alignment vertical="center"/>
    </xf>
    <xf numFmtId="0" fontId="5" fillId="0" borderId="84" xfId="0" applyFont="1" applyBorder="1" applyAlignment="1">
      <alignment vertical="center" shrinkToFit="1"/>
    </xf>
    <xf numFmtId="49" fontId="5" fillId="0" borderId="106" xfId="0" applyNumberFormat="1" applyFont="1" applyBorder="1">
      <alignment vertical="center"/>
    </xf>
    <xf numFmtId="0" fontId="5" fillId="0" borderId="84"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1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4" fillId="0" borderId="0" xfId="4" applyFont="1" applyAlignment="1">
      <alignment horizontal="center"/>
    </xf>
    <xf numFmtId="0" fontId="0" fillId="0" borderId="1" xfId="0" applyBorder="1">
      <alignment vertical="center"/>
    </xf>
    <xf numFmtId="0" fontId="4" fillId="0" borderId="82" xfId="4" applyFont="1" applyBorder="1" applyAlignment="1">
      <alignment vertical="center"/>
    </xf>
    <xf numFmtId="0" fontId="4" fillId="0" borderId="16" xfId="4" applyFont="1" applyBorder="1" applyAlignment="1">
      <alignment horizontal="left" vertical="center"/>
    </xf>
    <xf numFmtId="0" fontId="0" fillId="0" borderId="61" xfId="4" applyFont="1" applyBorder="1" applyAlignment="1">
      <alignment vertical="top"/>
    </xf>
    <xf numFmtId="0" fontId="4" fillId="0" borderId="0" xfId="4" applyFont="1" applyAlignment="1">
      <alignment vertical="top"/>
    </xf>
    <xf numFmtId="0" fontId="4" fillId="0" borderId="17" xfId="4" applyFont="1" applyBorder="1" applyAlignment="1">
      <alignment vertical="top"/>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6" fillId="0" borderId="116" xfId="0" applyFont="1" applyBorder="1" applyAlignment="1">
      <alignment horizontal="center" vertical="center"/>
    </xf>
    <xf numFmtId="0" fontId="6" fillId="0" borderId="9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xf numFmtId="0" fontId="36" fillId="0" borderId="0" xfId="0" applyFont="1">
      <alignment vertical="center"/>
    </xf>
    <xf numFmtId="0" fontId="36" fillId="0" borderId="0" xfId="4" applyFont="1"/>
    <xf numFmtId="49" fontId="36" fillId="0" borderId="0" xfId="0" applyNumberFormat="1" applyFo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xf numFmtId="0" fontId="4" fillId="0" borderId="18" xfId="0" applyFont="1" applyBorder="1" applyAlignment="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0" fillId="0" borderId="14" xfId="0" applyBorder="1" applyAlignment="1">
      <alignment vertical="center" shrinkToFit="1"/>
    </xf>
    <xf numFmtId="0" fontId="0" fillId="0" borderId="14" xfId="0" applyBorder="1" applyAlignment="1">
      <alignment horizontal="center" vertical="center" shrinkToFit="1"/>
    </xf>
    <xf numFmtId="0" fontId="4" fillId="0" borderId="23" xfId="4" applyFont="1" applyBorder="1" applyAlignment="1">
      <alignment horizontal="center" vertical="center"/>
    </xf>
    <xf numFmtId="0" fontId="4" fillId="0" borderId="15" xfId="0" applyFont="1" applyBorder="1" applyAlignment="1">
      <alignment vertical="center" wrapText="1"/>
    </xf>
    <xf numFmtId="0" fontId="4" fillId="0" borderId="82" xfId="4" applyFont="1" applyBorder="1" applyAlignment="1">
      <alignment horizontal="distributed" vertical="center"/>
    </xf>
    <xf numFmtId="0" fontId="4" fillId="0" borderId="16" xfId="0" applyFont="1"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wrapText="1"/>
    </xf>
    <xf numFmtId="0" fontId="4" fillId="0" borderId="17"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15" xfId="4"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8" fillId="0" borderId="0" xfId="4" applyFont="1"/>
    <xf numFmtId="0" fontId="1" fillId="0" borderId="1" xfId="0" applyFont="1" applyBorder="1">
      <alignment vertical="center"/>
    </xf>
    <xf numFmtId="0" fontId="1" fillId="0" borderId="13" xfId="0" applyFont="1" applyBorder="1" applyAlignment="1">
      <alignment vertical="center" shrinkToFit="1"/>
    </xf>
    <xf numFmtId="0" fontId="1" fillId="0" borderId="14" xfId="0" applyFont="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1" xfId="4" applyFont="1" applyBorder="1" applyAlignment="1">
      <alignment vertical="top"/>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38" fontId="49" fillId="0" borderId="0" xfId="0" applyNumberFormat="1" applyFont="1">
      <alignment vertical="center"/>
    </xf>
    <xf numFmtId="38" fontId="50" fillId="0" borderId="0" xfId="1" applyFont="1" applyAlignment="1">
      <alignment vertical="center"/>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6"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6"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Alignment="1">
      <alignment horizontal="center" vertical="top" wrapText="1"/>
    </xf>
    <xf numFmtId="0" fontId="4" fillId="0" borderId="0" xfId="0" applyFont="1" applyAlignment="1">
      <alignment vertical="top" wrapText="1"/>
    </xf>
    <xf numFmtId="0" fontId="4" fillId="0" borderId="17" xfId="0" applyFont="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Alignment="1">
      <alignment horizontal="center"/>
    </xf>
    <xf numFmtId="0" fontId="1" fillId="0" borderId="0" xfId="0" applyFont="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vertical="center" wrapText="1"/>
    </xf>
    <xf numFmtId="0" fontId="1" fillId="0" borderId="0" xfId="0" applyFont="1" applyAlignment="1">
      <alignment vertical="center" wrapText="1"/>
    </xf>
    <xf numFmtId="0" fontId="1" fillId="0" borderId="34"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1" xfId="0" applyFont="1" applyBorder="1">
      <alignment vertical="center"/>
    </xf>
    <xf numFmtId="0" fontId="4" fillId="0" borderId="16" xfId="0" applyFont="1" applyBorder="1">
      <alignment vertical="center"/>
    </xf>
    <xf numFmtId="0" fontId="4" fillId="0" borderId="85"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5" xfId="0" applyFont="1" applyFill="1" applyBorder="1" applyProtection="1">
      <alignment vertical="center"/>
      <protection locked="0"/>
    </xf>
    <xf numFmtId="0" fontId="4" fillId="5" borderId="13" xfId="0" applyFont="1" applyFill="1" applyBorder="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4"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4" fillId="0" borderId="23" xfId="0" applyFont="1" applyBorder="1" applyAlignment="1">
      <alignment horizontal="center" vertical="center" wrapText="1"/>
    </xf>
    <xf numFmtId="0" fontId="0" fillId="0" borderId="15" xfId="0" applyBorder="1" applyAlignment="1">
      <alignment horizontal="center" vertical="center" wrapText="1"/>
    </xf>
    <xf numFmtId="0" fontId="4" fillId="0" borderId="14" xfId="0" applyFont="1" applyBorder="1" applyAlignment="1">
      <alignment horizontal="center" vertical="center" wrapText="1"/>
    </xf>
    <xf numFmtId="181" fontId="4" fillId="0" borderId="162" xfId="4" applyNumberFormat="1" applyFont="1" applyBorder="1" applyAlignment="1">
      <alignment horizontal="center" vertical="center" wrapText="1"/>
    </xf>
    <xf numFmtId="0" fontId="0" fillId="0" borderId="14" xfId="0" applyBorder="1" applyAlignment="1">
      <alignment horizontal="center" vertical="center" wrapText="1"/>
    </xf>
    <xf numFmtId="0" fontId="4" fillId="0" borderId="85" xfId="0" applyFont="1" applyBorder="1" applyAlignment="1">
      <alignment horizontal="left" vertical="center" wrapText="1"/>
    </xf>
    <xf numFmtId="0" fontId="0" fillId="0" borderId="13" xfId="0" applyBorder="1" applyAlignment="1">
      <alignment horizontal="left" vertical="center"/>
    </xf>
    <xf numFmtId="0" fontId="0" fillId="0" borderId="18" xfId="0" applyBorder="1" applyAlignment="1">
      <alignment horizontal="left" vertical="center"/>
    </xf>
    <xf numFmtId="0" fontId="4" fillId="0" borderId="2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4" xfId="0" applyNumberFormat="1" applyBorder="1" applyAlignment="1">
      <alignment horizontal="lef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4" xfId="0" applyNumberFormat="1" applyFont="1" applyBorder="1" applyAlignment="1"/>
    <xf numFmtId="178" fontId="0" fillId="0" borderId="33" xfId="0" applyNumberFormat="1" applyBorder="1" applyAlignment="1">
      <alignment horizontal="center" vertical="center"/>
    </xf>
    <xf numFmtId="178" fontId="0" fillId="0" borderId="0" xfId="0" applyNumberFormat="1" applyAlignment="1">
      <alignment horizontal="center" vertical="center"/>
    </xf>
    <xf numFmtId="0" fontId="4" fillId="0" borderId="0" xfId="4" applyFont="1" applyAlignment="1">
      <alignment horizontal="left"/>
    </xf>
    <xf numFmtId="0" fontId="4" fillId="0" borderId="34" xfId="4" applyFont="1" applyBorder="1" applyAlignment="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5" xfId="4" applyFont="1" applyBorder="1" applyAlignment="1">
      <alignment horizontal="center" vertical="center" wrapText="1"/>
    </xf>
    <xf numFmtId="0" fontId="0" fillId="0" borderId="33" xfId="4" applyFont="1" applyBorder="1" applyAlignment="1">
      <alignment vertical="top" wrapText="1"/>
    </xf>
    <xf numFmtId="0" fontId="2" fillId="0" borderId="0" xfId="4" applyAlignment="1">
      <alignment vertical="top" wrapText="1"/>
    </xf>
    <xf numFmtId="0" fontId="2" fillId="0" borderId="34" xfId="4" applyBorder="1" applyAlignment="1">
      <alignment vertical="top" wrapText="1"/>
    </xf>
    <xf numFmtId="178" fontId="4" fillId="0" borderId="82"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85" xfId="4" applyNumberFormat="1" applyFont="1" applyBorder="1" applyAlignment="1">
      <alignment vertical="center" wrapText="1"/>
    </xf>
    <xf numFmtId="178" fontId="4" fillId="0" borderId="13" xfId="4" applyNumberFormat="1" applyFont="1" applyBorder="1" applyAlignment="1">
      <alignment vertical="center" wrapText="1"/>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178" fontId="4" fillId="0" borderId="82"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85" xfId="0" applyNumberFormat="1" applyFont="1" applyBorder="1">
      <alignment vertical="center"/>
    </xf>
    <xf numFmtId="178" fontId="4" fillId="0" borderId="13" xfId="0" applyNumberFormat="1" applyFont="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179" fontId="4" fillId="0" borderId="8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9" fontId="4" fillId="0" borderId="18" xfId="0" applyNumberFormat="1" applyFont="1" applyBorder="1" applyAlignment="1">
      <alignment horizontal="center" vertical="center" wrapText="1"/>
    </xf>
    <xf numFmtId="0" fontId="4" fillId="0" borderId="14" xfId="4" applyFont="1" applyBorder="1" applyAlignment="1">
      <alignment horizontal="left" vertical="center" wrapText="1"/>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4" fillId="0" borderId="15" xfId="4" applyFont="1" applyBorder="1" applyAlignment="1" applyProtection="1">
      <alignment vertical="center" wrapText="1"/>
      <protection locked="0"/>
    </xf>
    <xf numFmtId="0" fontId="0" fillId="0" borderId="84" xfId="4" applyFont="1" applyBorder="1" applyAlignment="1">
      <alignment horizontal="center" vertical="center"/>
    </xf>
    <xf numFmtId="0" fontId="2" fillId="0" borderId="84" xfId="4" applyBorder="1" applyAlignment="1">
      <alignment horizontal="center" vertical="center"/>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0" xfId="0" applyAlignment="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xr:uid="{00000000-0005-0000-0000-000002000000}"/>
    <cellStyle name="標準_○×様式02_産廃計画書（様式２の２）_Form-hourei(SP)2003" xfId="3" xr:uid="{00000000-0005-0000-0000-000003000000}"/>
    <cellStyle name="標準_○×様式02_産廃計画書（様式２の２）_Form-jishu" xfId="4" xr:uid="{00000000-0005-0000-0000-000004000000}"/>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51660" y="2194560"/>
          <a:ext cx="662940" cy="632460"/>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44040" y="2186940"/>
          <a:ext cx="662940" cy="632460"/>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44040" y="2194560"/>
          <a:ext cx="662940" cy="632460"/>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44040" y="2186940"/>
          <a:ext cx="662940" cy="632460"/>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44040" y="2179320"/>
          <a:ext cx="662940" cy="62484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45733" y="2208953"/>
          <a:ext cx="666327" cy="641774"/>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44040" y="2194560"/>
          <a:ext cx="662940" cy="632460"/>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45733" y="2201333"/>
          <a:ext cx="666327" cy="634154"/>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44040" y="2202180"/>
          <a:ext cx="662940" cy="640080"/>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44040" y="2194560"/>
          <a:ext cx="662940" cy="632460"/>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44040" y="2186940"/>
          <a:ext cx="662940" cy="632460"/>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45733" y="2193713"/>
          <a:ext cx="666327" cy="634154"/>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44040" y="2179320"/>
          <a:ext cx="662940" cy="632460"/>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44040" y="2194560"/>
          <a:ext cx="662940" cy="632460"/>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44040" y="2179320"/>
          <a:ext cx="662940" cy="632460"/>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44040" y="2217420"/>
          <a:ext cx="662940" cy="62484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44040" y="2202180"/>
          <a:ext cx="662940" cy="640080"/>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44040" y="2186940"/>
          <a:ext cx="662940" cy="632460"/>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44040" y="2186940"/>
          <a:ext cx="662940" cy="632460"/>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44040" y="2202180"/>
          <a:ext cx="662940" cy="640080"/>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5"/>
  <dimension ref="A2:AB144"/>
  <sheetViews>
    <sheetView showGridLines="0" tabSelected="1" view="pageBreakPreview" topLeftCell="B25" zoomScaleNormal="100" zoomScaleSheetLayoutView="100" workbookViewId="0">
      <selection activeCell="F47" sqref="F47:L48"/>
    </sheetView>
  </sheetViews>
  <sheetFormatPr defaultColWidth="9" defaultRowHeight="12" x14ac:dyDescent="0.15"/>
  <cols>
    <col min="1" max="1" width="1" style="22" customWidth="1"/>
    <col min="2" max="2" width="3.375" style="22" customWidth="1"/>
    <col min="3" max="3" width="3.375" style="21" customWidth="1"/>
    <col min="4" max="4" width="3.87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8" width="9" style="21"/>
    <col min="19" max="19" width="10.75" style="21" customWidth="1"/>
    <col min="20" max="20" width="9" style="21"/>
    <col min="21" max="21" width="13.375" style="21" customWidth="1"/>
    <col min="22" max="27" width="9" style="21"/>
    <col min="28" max="28" width="33.75" style="21" customWidth="1"/>
    <col min="29" max="16384" width="9" style="21"/>
  </cols>
  <sheetData>
    <row r="2" spans="1:25" ht="13.5" x14ac:dyDescent="0.15">
      <c r="C2" s="20" t="s">
        <v>50</v>
      </c>
    </row>
    <row r="3" spans="1:25" ht="13.5" x14ac:dyDescent="0.15">
      <c r="C3" s="20" t="s">
        <v>159</v>
      </c>
    </row>
    <row r="4" spans="1:25" s="73" customFormat="1" ht="13.5" x14ac:dyDescent="0.15">
      <c r="A4" s="72"/>
      <c r="B4" s="72"/>
      <c r="C4" s="20" t="s">
        <v>358</v>
      </c>
      <c r="E4" s="92"/>
    </row>
    <row r="5" spans="1:25" s="284" customFormat="1" ht="13.5" x14ac:dyDescent="0.15">
      <c r="A5" s="282"/>
      <c r="B5" s="282"/>
      <c r="C5" s="287" t="s">
        <v>345</v>
      </c>
      <c r="E5" s="285"/>
    </row>
    <row r="6" spans="1:25" ht="13.5" x14ac:dyDescent="0.15">
      <c r="C6" s="20"/>
    </row>
    <row r="7" spans="1:25" ht="13.5" x14ac:dyDescent="0.15">
      <c r="C7" s="20" t="s">
        <v>2</v>
      </c>
      <c r="Q7" s="20"/>
    </row>
    <row r="8" spans="1:25" s="284" customFormat="1" ht="13.5" x14ac:dyDescent="0.15">
      <c r="A8" s="282"/>
      <c r="B8" s="282"/>
      <c r="C8" s="287" t="s">
        <v>347</v>
      </c>
      <c r="D8" s="288"/>
      <c r="E8" s="288"/>
      <c r="F8" s="288"/>
      <c r="G8" s="289"/>
      <c r="H8" s="289"/>
      <c r="I8" s="289"/>
      <c r="J8" s="289"/>
      <c r="K8" s="289"/>
      <c r="L8" s="289"/>
      <c r="M8" s="289"/>
      <c r="N8" s="289"/>
      <c r="O8" s="289"/>
      <c r="P8" s="289"/>
      <c r="Q8" s="289"/>
      <c r="R8" s="289"/>
      <c r="W8" s="283"/>
      <c r="X8" s="283"/>
      <c r="Y8" s="286"/>
    </row>
    <row r="9" spans="1:25" s="284" customFormat="1" ht="13.5" x14ac:dyDescent="0.15">
      <c r="A9" s="282"/>
      <c r="B9" s="282"/>
      <c r="C9" s="287"/>
      <c r="D9" s="287" t="s">
        <v>434</v>
      </c>
      <c r="E9" s="288"/>
      <c r="F9" s="288"/>
      <c r="G9" s="289"/>
      <c r="H9" s="289"/>
      <c r="I9" s="289"/>
      <c r="J9" s="289"/>
      <c r="K9" s="289"/>
      <c r="L9" s="289"/>
      <c r="M9" s="289"/>
      <c r="N9" s="289"/>
      <c r="O9" s="289"/>
      <c r="P9" s="289"/>
      <c r="Q9" s="289"/>
      <c r="R9" s="289"/>
      <c r="W9" s="283"/>
      <c r="X9" s="283"/>
      <c r="Y9" s="286"/>
    </row>
    <row r="10" spans="1:25" s="284" customFormat="1" ht="13.5" x14ac:dyDescent="0.15">
      <c r="A10" s="282"/>
      <c r="B10" s="282"/>
      <c r="C10" s="289"/>
      <c r="D10" s="289"/>
      <c r="E10" s="287" t="s">
        <v>436</v>
      </c>
      <c r="F10" s="289"/>
      <c r="G10" s="289"/>
      <c r="H10" s="289"/>
      <c r="I10" s="289"/>
      <c r="J10" s="289"/>
      <c r="K10" s="289"/>
      <c r="L10" s="289"/>
      <c r="M10" s="289"/>
      <c r="N10" s="289"/>
      <c r="O10" s="289"/>
      <c r="P10" s="289"/>
      <c r="Q10" s="289"/>
      <c r="R10" s="289"/>
      <c r="W10" s="283"/>
      <c r="X10" s="283"/>
      <c r="Y10" s="286"/>
    </row>
    <row r="11" spans="1:25" ht="13.5" x14ac:dyDescent="0.15">
      <c r="C11" s="287" t="s">
        <v>348</v>
      </c>
      <c r="D11" s="289"/>
      <c r="E11" s="289"/>
      <c r="F11" s="289"/>
      <c r="G11" s="289"/>
      <c r="H11" s="289"/>
      <c r="I11" s="289"/>
      <c r="J11" s="289"/>
      <c r="K11" s="289"/>
      <c r="L11" s="289"/>
      <c r="M11" s="289"/>
      <c r="N11" s="289"/>
      <c r="O11" s="289"/>
      <c r="P11" s="289"/>
      <c r="Q11" s="289"/>
      <c r="R11" s="289"/>
      <c r="W11" s="20"/>
      <c r="X11" s="20"/>
      <c r="Y11" s="276"/>
    </row>
    <row r="12" spans="1:25" ht="13.5" x14ac:dyDescent="0.15">
      <c r="C12" s="287" t="s">
        <v>349</v>
      </c>
      <c r="D12" s="289"/>
      <c r="E12" s="289"/>
      <c r="F12" s="289"/>
      <c r="G12" s="289"/>
      <c r="H12" s="289"/>
      <c r="I12" s="289"/>
      <c r="J12" s="289"/>
      <c r="K12" s="289"/>
      <c r="L12" s="289"/>
      <c r="M12" s="289"/>
      <c r="N12" s="289"/>
      <c r="O12" s="289"/>
      <c r="P12" s="289"/>
      <c r="Q12" s="289"/>
      <c r="R12" s="289"/>
      <c r="W12" s="20"/>
      <c r="X12" s="20"/>
      <c r="Y12" s="276"/>
    </row>
    <row r="13" spans="1:25" ht="13.5" x14ac:dyDescent="0.15">
      <c r="C13" s="287" t="s">
        <v>350</v>
      </c>
      <c r="D13" s="289"/>
      <c r="E13" s="289"/>
      <c r="F13" s="289"/>
      <c r="G13" s="289"/>
      <c r="H13" s="289"/>
      <c r="I13" s="289"/>
      <c r="J13" s="289"/>
      <c r="K13" s="289"/>
      <c r="L13" s="289"/>
      <c r="M13" s="289"/>
      <c r="N13" s="289"/>
      <c r="O13" s="289"/>
      <c r="P13" s="289"/>
      <c r="Q13" s="289"/>
      <c r="R13" s="289"/>
      <c r="X13" s="20"/>
      <c r="Y13" s="276"/>
    </row>
    <row r="14" spans="1:25" ht="13.5" x14ac:dyDescent="0.15">
      <c r="C14" s="287"/>
      <c r="D14" s="289"/>
      <c r="E14" s="289"/>
      <c r="F14" s="289"/>
      <c r="G14" s="289"/>
      <c r="H14" s="289"/>
      <c r="I14" s="289"/>
      <c r="J14" s="289"/>
      <c r="K14" s="289"/>
      <c r="L14" s="289"/>
      <c r="M14" s="289"/>
      <c r="N14" s="289"/>
      <c r="O14" s="289"/>
      <c r="P14" s="289"/>
      <c r="Q14" s="289"/>
      <c r="R14" s="289"/>
      <c r="X14" s="20"/>
      <c r="Y14" s="276"/>
    </row>
    <row r="15" spans="1:25" ht="13.5" x14ac:dyDescent="0.15">
      <c r="B15" s="72"/>
      <c r="C15" s="287" t="s">
        <v>435</v>
      </c>
      <c r="D15" s="290"/>
      <c r="E15" s="290"/>
      <c r="F15" s="289"/>
      <c r="G15" s="289"/>
      <c r="H15" s="289"/>
      <c r="I15" s="289"/>
      <c r="J15" s="289"/>
      <c r="K15" s="289"/>
      <c r="L15" s="289"/>
      <c r="M15" s="289"/>
      <c r="N15" s="289"/>
      <c r="O15" s="289"/>
      <c r="P15" s="289"/>
      <c r="Q15" s="289"/>
      <c r="R15" s="289"/>
      <c r="W15" s="20"/>
      <c r="X15" s="20"/>
      <c r="Y15" s="276"/>
    </row>
    <row r="16" spans="1:25" s="73" customFormat="1" ht="13.5" x14ac:dyDescent="0.15">
      <c r="A16" s="72"/>
      <c r="B16" s="72"/>
      <c r="C16" s="287" t="s">
        <v>342</v>
      </c>
      <c r="D16" s="290"/>
      <c r="E16" s="290"/>
      <c r="F16" s="290"/>
      <c r="G16" s="290"/>
      <c r="H16" s="290"/>
      <c r="I16" s="290"/>
      <c r="J16" s="290"/>
      <c r="K16" s="290"/>
      <c r="L16" s="290"/>
      <c r="M16" s="290"/>
      <c r="N16" s="290"/>
      <c r="O16" s="290"/>
      <c r="P16" s="290"/>
      <c r="Q16" s="290"/>
      <c r="R16" s="290"/>
      <c r="W16" s="20"/>
      <c r="X16" s="280"/>
      <c r="Y16" s="280"/>
    </row>
    <row r="17" spans="1:25" ht="36.75" customHeight="1" x14ac:dyDescent="0.15">
      <c r="C17" s="495" t="s">
        <v>343</v>
      </c>
      <c r="D17" s="496"/>
      <c r="E17" s="496"/>
      <c r="F17" s="496"/>
      <c r="G17" s="496"/>
      <c r="H17" s="496"/>
      <c r="I17" s="496"/>
      <c r="J17" s="496"/>
      <c r="K17" s="496"/>
      <c r="L17" s="496"/>
      <c r="M17" s="496"/>
      <c r="N17" s="496"/>
      <c r="O17" s="496"/>
      <c r="P17" s="496"/>
      <c r="Q17" s="496"/>
      <c r="R17" s="496"/>
      <c r="S17" s="281"/>
      <c r="T17" s="281"/>
      <c r="U17" s="281"/>
      <c r="V17" s="281"/>
      <c r="W17" s="281"/>
      <c r="X17" s="281"/>
      <c r="Y17" s="276"/>
    </row>
    <row r="19" spans="1:25" ht="13.5" x14ac:dyDescent="0.15">
      <c r="C19" s="20" t="s">
        <v>3</v>
      </c>
      <c r="Q19" s="20"/>
      <c r="R19" s="20"/>
      <c r="S19" s="88"/>
    </row>
    <row r="20" spans="1:25" ht="13.5" x14ac:dyDescent="0.15">
      <c r="C20" s="493"/>
      <c r="D20" s="494"/>
      <c r="E20" s="20" t="s">
        <v>49</v>
      </c>
      <c r="Q20" s="20"/>
      <c r="R20" s="88"/>
      <c r="S20" s="88"/>
    </row>
    <row r="21" spans="1:25" ht="13.5" x14ac:dyDescent="0.15">
      <c r="C21" s="497" t="s">
        <v>354</v>
      </c>
      <c r="D21" s="498"/>
      <c r="E21" s="20" t="s">
        <v>344</v>
      </c>
      <c r="Q21" s="20"/>
      <c r="R21" s="88"/>
      <c r="S21" s="88"/>
    </row>
    <row r="22" spans="1:25" ht="13.5" x14ac:dyDescent="0.15">
      <c r="C22" s="516" t="s">
        <v>355</v>
      </c>
      <c r="D22" s="517"/>
      <c r="E22" s="20" t="s">
        <v>1</v>
      </c>
      <c r="Q22" s="20"/>
      <c r="R22" s="88"/>
      <c r="S22" s="88"/>
    </row>
    <row r="23" spans="1:25" ht="13.5" x14ac:dyDescent="0.15">
      <c r="C23" s="518" t="s">
        <v>356</v>
      </c>
      <c r="D23" s="519"/>
      <c r="E23" s="20" t="s">
        <v>46</v>
      </c>
      <c r="Q23" s="20"/>
      <c r="R23" s="20"/>
      <c r="S23" s="88"/>
    </row>
    <row r="24" spans="1:25" ht="13.5" x14ac:dyDescent="0.15">
      <c r="C24" s="520" t="s">
        <v>357</v>
      </c>
      <c r="D24" s="521"/>
      <c r="E24" s="287" t="s">
        <v>346</v>
      </c>
      <c r="Q24" s="20"/>
      <c r="R24" s="20"/>
      <c r="S24" s="88"/>
    </row>
    <row r="25" spans="1:25" ht="13.5" x14ac:dyDescent="0.15">
      <c r="E25" s="287" t="s">
        <v>351</v>
      </c>
      <c r="Q25" s="20"/>
      <c r="R25" s="20"/>
      <c r="S25" s="88"/>
    </row>
    <row r="26" spans="1:25" ht="14.25" thickBot="1" x14ac:dyDescent="0.2">
      <c r="E26" s="393"/>
      <c r="O26" s="98" t="s">
        <v>158</v>
      </c>
      <c r="Q26" s="20"/>
      <c r="R26" s="20"/>
      <c r="S26" s="88"/>
    </row>
    <row r="27" spans="1:25" ht="13.5" x14ac:dyDescent="0.15">
      <c r="A27" s="21">
        <v>14</v>
      </c>
      <c r="M27" s="499" t="s">
        <v>326</v>
      </c>
      <c r="N27" s="96" t="s">
        <v>112</v>
      </c>
      <c r="O27" s="97" t="s">
        <v>113</v>
      </c>
      <c r="Q27" s="20"/>
      <c r="R27" s="20"/>
      <c r="S27" s="88"/>
    </row>
    <row r="28" spans="1:25" ht="20.100000000000001" customHeight="1" thickBot="1" x14ac:dyDescent="0.2">
      <c r="A28" s="22">
        <f>+R86</f>
        <v>0</v>
      </c>
      <c r="C28" s="21" t="s">
        <v>295</v>
      </c>
      <c r="M28" s="500"/>
      <c r="N28" s="244" t="s">
        <v>456</v>
      </c>
      <c r="O28" s="245" t="s">
        <v>155</v>
      </c>
      <c r="Q28" s="20"/>
      <c r="R28" s="20"/>
      <c r="S28" s="88"/>
    </row>
    <row r="29" spans="1:25" ht="13.5" x14ac:dyDescent="0.15">
      <c r="C29" s="450" t="s">
        <v>390</v>
      </c>
      <c r="D29" s="451"/>
      <c r="E29" s="451"/>
      <c r="F29" s="451"/>
      <c r="G29" s="451"/>
      <c r="H29" s="451"/>
      <c r="I29" s="451"/>
      <c r="J29" s="451"/>
      <c r="K29" s="451"/>
      <c r="L29" s="451"/>
      <c r="M29" s="451"/>
      <c r="N29" s="451"/>
      <c r="O29" s="451"/>
      <c r="Q29" s="20"/>
      <c r="R29" s="20"/>
      <c r="S29" s="276"/>
    </row>
    <row r="30" spans="1:25" ht="13.5" x14ac:dyDescent="0.15">
      <c r="C30" s="75"/>
      <c r="D30" s="76"/>
      <c r="E30" s="76"/>
      <c r="F30" s="76"/>
      <c r="G30" s="76"/>
      <c r="H30" s="76"/>
      <c r="I30" s="76"/>
      <c r="J30" s="76"/>
      <c r="K30" s="76"/>
      <c r="L30" s="76"/>
      <c r="M30" s="76"/>
      <c r="N30" s="76"/>
      <c r="O30" s="77"/>
      <c r="Q30" s="20"/>
      <c r="R30" s="20"/>
      <c r="S30" s="276"/>
      <c r="U30" s="89"/>
    </row>
    <row r="31" spans="1:25" ht="12" customHeight="1" x14ac:dyDescent="0.15">
      <c r="C31" s="476" t="s">
        <v>296</v>
      </c>
      <c r="D31" s="477"/>
      <c r="E31" s="477"/>
      <c r="F31" s="477"/>
      <c r="G31" s="477"/>
      <c r="H31" s="477"/>
      <c r="I31" s="477"/>
      <c r="J31" s="477"/>
      <c r="K31" s="477"/>
      <c r="L31" s="477"/>
      <c r="M31" s="477"/>
      <c r="N31" s="477"/>
      <c r="O31" s="478"/>
      <c r="P31" s="20"/>
      <c r="Q31" s="20"/>
      <c r="S31" s="20"/>
      <c r="T31" s="20"/>
      <c r="U31" s="276"/>
    </row>
    <row r="32" spans="1:25" ht="12" customHeight="1" x14ac:dyDescent="0.15">
      <c r="C32" s="479"/>
      <c r="D32" s="480"/>
      <c r="E32" s="480"/>
      <c r="F32" s="480"/>
      <c r="G32" s="480"/>
      <c r="H32" s="480"/>
      <c r="I32" s="480"/>
      <c r="J32" s="480"/>
      <c r="K32" s="480"/>
      <c r="L32" s="480"/>
      <c r="M32" s="480"/>
      <c r="N32" s="480"/>
      <c r="O32" s="481"/>
      <c r="Q32" s="20"/>
      <c r="R32" s="20"/>
      <c r="S32" s="88"/>
    </row>
    <row r="33" spans="1:19" ht="10.15" customHeight="1" x14ac:dyDescent="0.15">
      <c r="C33" s="78"/>
      <c r="O33" s="79"/>
      <c r="Q33" s="20"/>
      <c r="R33" s="20"/>
      <c r="S33" s="20"/>
    </row>
    <row r="34" spans="1:19" ht="14.25" x14ac:dyDescent="0.15">
      <c r="C34" s="78"/>
      <c r="L34" s="482" t="s">
        <v>458</v>
      </c>
      <c r="M34" s="483"/>
      <c r="N34" s="483"/>
      <c r="O34" s="484"/>
      <c r="Q34" s="20"/>
      <c r="R34" s="20"/>
      <c r="S34" s="20"/>
    </row>
    <row r="35" spans="1:19" ht="11.25" customHeight="1" x14ac:dyDescent="0.15">
      <c r="C35" s="78"/>
      <c r="O35" s="80"/>
      <c r="Q35" s="20"/>
      <c r="R35" s="20"/>
      <c r="S35" s="20"/>
    </row>
    <row r="36" spans="1:19" ht="13.5" x14ac:dyDescent="0.15">
      <c r="C36" s="514" t="s">
        <v>454</v>
      </c>
      <c r="D36" s="515"/>
      <c r="E36" s="515"/>
      <c r="F36" s="515"/>
      <c r="G36" s="276" t="s">
        <v>5</v>
      </c>
      <c r="O36" s="79"/>
      <c r="Q36" s="20"/>
      <c r="R36" s="20"/>
      <c r="S36" s="20"/>
    </row>
    <row r="37" spans="1:19" ht="13.5" x14ac:dyDescent="0.15">
      <c r="C37" s="78"/>
      <c r="O37" s="79"/>
      <c r="Q37" s="20"/>
      <c r="R37" s="20"/>
      <c r="S37" s="88"/>
    </row>
    <row r="38" spans="1:19" ht="13.5" x14ac:dyDescent="0.15">
      <c r="A38" s="22">
        <v>3</v>
      </c>
      <c r="C38" s="78"/>
      <c r="H38" s="222" t="s">
        <v>341</v>
      </c>
      <c r="I38" s="222"/>
      <c r="O38" s="79"/>
      <c r="Q38" s="20"/>
      <c r="R38" s="20"/>
      <c r="S38" s="88"/>
    </row>
    <row r="39" spans="1:19" ht="26.25" customHeight="1" x14ac:dyDescent="0.15">
      <c r="C39" s="78"/>
      <c r="H39" s="23" t="s">
        <v>6</v>
      </c>
      <c r="I39" s="23"/>
      <c r="J39" s="473" t="s">
        <v>451</v>
      </c>
      <c r="K39" s="473"/>
      <c r="L39" s="474"/>
      <c r="M39" s="474"/>
      <c r="N39" s="474"/>
      <c r="O39" s="475"/>
      <c r="Q39" s="20"/>
      <c r="R39" s="20"/>
    </row>
    <row r="40" spans="1:19" ht="26.25" customHeight="1" x14ac:dyDescent="0.15">
      <c r="C40" s="78"/>
      <c r="H40" s="23" t="s">
        <v>7</v>
      </c>
      <c r="I40" s="23"/>
      <c r="J40" s="473" t="s">
        <v>452</v>
      </c>
      <c r="K40" s="473"/>
      <c r="L40" s="474"/>
      <c r="M40" s="474"/>
      <c r="N40" s="474"/>
      <c r="O40" s="475"/>
    </row>
    <row r="41" spans="1:19" x14ac:dyDescent="0.15">
      <c r="C41" s="78"/>
      <c r="J41" s="21" t="s">
        <v>8</v>
      </c>
      <c r="O41" s="79"/>
    </row>
    <row r="42" spans="1:19" x14ac:dyDescent="0.15">
      <c r="C42" s="78"/>
      <c r="J42" s="24" t="s">
        <v>9</v>
      </c>
      <c r="K42" s="24"/>
      <c r="L42" s="526" t="s">
        <v>453</v>
      </c>
      <c r="M42" s="526"/>
      <c r="N42" s="526"/>
      <c r="O42" s="527"/>
    </row>
    <row r="43" spans="1:19" x14ac:dyDescent="0.15">
      <c r="C43" s="78"/>
      <c r="J43" s="24"/>
      <c r="K43" s="24"/>
      <c r="O43" s="79"/>
    </row>
    <row r="44" spans="1:19" ht="8.25" customHeight="1" x14ac:dyDescent="0.15">
      <c r="C44" s="78"/>
      <c r="O44" s="79"/>
    </row>
    <row r="45" spans="1:19" ht="30" customHeight="1" x14ac:dyDescent="0.15">
      <c r="A45" s="22">
        <v>4</v>
      </c>
      <c r="C45" s="485" t="s">
        <v>438</v>
      </c>
      <c r="D45" s="486"/>
      <c r="E45" s="486"/>
      <c r="F45" s="486"/>
      <c r="G45" s="486"/>
      <c r="H45" s="486"/>
      <c r="I45" s="486"/>
      <c r="J45" s="486"/>
      <c r="K45" s="486"/>
      <c r="L45" s="486"/>
      <c r="M45" s="486"/>
      <c r="N45" s="486"/>
      <c r="O45" s="487"/>
    </row>
    <row r="46" spans="1:19" x14ac:dyDescent="0.15">
      <c r="C46" s="81"/>
      <c r="D46" s="25"/>
      <c r="E46" s="25"/>
      <c r="F46" s="25"/>
      <c r="G46" s="25"/>
      <c r="H46" s="25"/>
      <c r="I46" s="25"/>
      <c r="J46" s="25"/>
      <c r="K46" s="25"/>
      <c r="L46" s="25"/>
      <c r="M46" s="25"/>
      <c r="N46" s="25"/>
      <c r="O46" s="82"/>
    </row>
    <row r="47" spans="1:19" ht="18" customHeight="1" x14ac:dyDescent="0.15">
      <c r="C47" s="467" t="s">
        <v>10</v>
      </c>
      <c r="D47" s="504"/>
      <c r="E47" s="505"/>
      <c r="F47" s="509" t="s">
        <v>459</v>
      </c>
      <c r="G47" s="510"/>
      <c r="H47" s="511"/>
      <c r="I47" s="511"/>
      <c r="J47" s="511"/>
      <c r="K47" s="511"/>
      <c r="L47" s="511"/>
      <c r="M47" s="501" t="s">
        <v>437</v>
      </c>
      <c r="N47" s="502"/>
      <c r="O47" s="503"/>
    </row>
    <row r="48" spans="1:19" ht="18" customHeight="1" x14ac:dyDescent="0.15">
      <c r="C48" s="506"/>
      <c r="D48" s="507"/>
      <c r="E48" s="508"/>
      <c r="F48" s="512"/>
      <c r="G48" s="513"/>
      <c r="H48" s="513"/>
      <c r="I48" s="513"/>
      <c r="J48" s="513"/>
      <c r="K48" s="513"/>
      <c r="L48" s="513"/>
      <c r="M48" s="488">
        <v>2529</v>
      </c>
      <c r="N48" s="489"/>
      <c r="O48" s="490"/>
    </row>
    <row r="49" spans="3:21" ht="18" customHeight="1" x14ac:dyDescent="0.15">
      <c r="C49" s="467" t="s">
        <v>11</v>
      </c>
      <c r="D49" s="468"/>
      <c r="E49" s="469"/>
      <c r="F49" s="522" t="s">
        <v>451</v>
      </c>
      <c r="G49" s="523"/>
      <c r="H49" s="523"/>
      <c r="I49" s="523"/>
      <c r="J49" s="523"/>
      <c r="K49" s="523"/>
      <c r="L49" s="126" t="s">
        <v>172</v>
      </c>
      <c r="M49" s="394"/>
      <c r="N49" s="491" t="s">
        <v>457</v>
      </c>
      <c r="O49" s="492"/>
    </row>
    <row r="50" spans="3:21" ht="18" customHeight="1" x14ac:dyDescent="0.15">
      <c r="C50" s="470"/>
      <c r="D50" s="471"/>
      <c r="E50" s="472"/>
      <c r="F50" s="524"/>
      <c r="G50" s="525"/>
      <c r="H50" s="525"/>
      <c r="I50" s="525"/>
      <c r="J50" s="525"/>
      <c r="K50" s="525"/>
      <c r="L50" s="395"/>
      <c r="M50" s="465"/>
      <c r="N50" s="466"/>
      <c r="O50" s="277"/>
    </row>
    <row r="51" spans="3:21" ht="26.25" customHeight="1" x14ac:dyDescent="0.15">
      <c r="C51" s="178" t="s">
        <v>364</v>
      </c>
      <c r="D51" s="179"/>
      <c r="E51" s="179"/>
      <c r="F51" s="291"/>
      <c r="G51" s="291"/>
      <c r="H51" s="291"/>
      <c r="I51" s="291"/>
      <c r="J51" s="291"/>
      <c r="K51" s="291"/>
      <c r="L51" s="292"/>
      <c r="M51" s="293"/>
      <c r="N51" s="396"/>
      <c r="O51" s="294"/>
    </row>
    <row r="52" spans="3:21" ht="24" customHeight="1" x14ac:dyDescent="0.15">
      <c r="C52" s="295"/>
      <c r="D52" s="305" t="s">
        <v>17</v>
      </c>
      <c r="E52" s="306" t="s">
        <v>12</v>
      </c>
      <c r="F52" s="426" t="s">
        <v>117</v>
      </c>
      <c r="G52" s="427"/>
      <c r="H52" s="427"/>
      <c r="I52" s="427"/>
      <c r="J52" s="30" t="s">
        <v>47</v>
      </c>
      <c r="K52" s="30"/>
      <c r="L52" s="428" t="s">
        <v>455</v>
      </c>
      <c r="M52" s="428"/>
      <c r="N52" s="429"/>
      <c r="O52" s="430"/>
    </row>
    <row r="53" spans="3:21" ht="22.5" customHeight="1" x14ac:dyDescent="0.15">
      <c r="C53" s="296"/>
      <c r="D53" s="307" t="s">
        <v>19</v>
      </c>
      <c r="E53" s="308" t="s">
        <v>365</v>
      </c>
      <c r="F53" s="417" t="s">
        <v>366</v>
      </c>
      <c r="G53" s="418"/>
      <c r="H53" s="419"/>
      <c r="I53" s="417" t="s">
        <v>367</v>
      </c>
      <c r="J53" s="421"/>
      <c r="K53" s="431"/>
      <c r="L53" s="422"/>
      <c r="M53" s="423"/>
      <c r="N53" s="397" t="s">
        <v>368</v>
      </c>
      <c r="O53" s="398"/>
    </row>
    <row r="54" spans="3:21" ht="22.5" customHeight="1" x14ac:dyDescent="0.15">
      <c r="C54" s="296"/>
      <c r="D54" s="295"/>
      <c r="E54" s="311"/>
      <c r="F54" s="417" t="s">
        <v>369</v>
      </c>
      <c r="G54" s="418"/>
      <c r="H54" s="419"/>
      <c r="I54" s="420" t="s">
        <v>370</v>
      </c>
      <c r="J54" s="421"/>
      <c r="K54" s="421"/>
      <c r="L54" s="422">
        <v>9390</v>
      </c>
      <c r="M54" s="423"/>
      <c r="N54" s="397" t="s">
        <v>368</v>
      </c>
      <c r="O54" s="398"/>
    </row>
    <row r="55" spans="3:21" ht="22.5" customHeight="1" x14ac:dyDescent="0.15">
      <c r="C55" s="296"/>
      <c r="D55" s="424" t="s">
        <v>371</v>
      </c>
      <c r="E55" s="425"/>
      <c r="F55" s="417" t="s">
        <v>372</v>
      </c>
      <c r="G55" s="418"/>
      <c r="H55" s="419"/>
      <c r="I55" s="420" t="s">
        <v>373</v>
      </c>
      <c r="J55" s="421"/>
      <c r="K55" s="421"/>
      <c r="L55" s="422"/>
      <c r="M55" s="423"/>
      <c r="N55" s="397" t="s">
        <v>374</v>
      </c>
      <c r="O55" s="398"/>
    </row>
    <row r="56" spans="3:21" ht="22.5" customHeight="1" x14ac:dyDescent="0.15">
      <c r="C56" s="296"/>
      <c r="D56" s="424"/>
      <c r="E56" s="425"/>
      <c r="F56" s="417" t="s">
        <v>375</v>
      </c>
      <c r="G56" s="418"/>
      <c r="H56" s="419"/>
      <c r="I56" s="420" t="s">
        <v>376</v>
      </c>
      <c r="J56" s="421"/>
      <c r="K56" s="421"/>
      <c r="L56" s="422"/>
      <c r="M56" s="423"/>
      <c r="N56" s="397" t="s">
        <v>368</v>
      </c>
      <c r="O56" s="398"/>
    </row>
    <row r="57" spans="3:21" ht="26.25" customHeight="1" x14ac:dyDescent="0.15">
      <c r="C57" s="296"/>
      <c r="D57" s="295"/>
      <c r="E57" s="311"/>
      <c r="F57" s="224" t="s">
        <v>377</v>
      </c>
      <c r="G57" s="297"/>
      <c r="H57" s="297"/>
      <c r="I57" s="297"/>
      <c r="J57" s="35"/>
      <c r="K57" s="35"/>
      <c r="L57" s="298"/>
      <c r="M57" s="298"/>
      <c r="N57" s="299"/>
      <c r="O57" s="300"/>
    </row>
    <row r="58" spans="3:21" ht="26.25" customHeight="1" x14ac:dyDescent="0.15">
      <c r="C58" s="296"/>
      <c r="D58" s="316"/>
      <c r="E58" s="317"/>
      <c r="F58" s="436"/>
      <c r="G58" s="437"/>
      <c r="H58" s="437"/>
      <c r="I58" s="437"/>
      <c r="J58" s="437"/>
      <c r="K58" s="437"/>
      <c r="L58" s="437"/>
      <c r="M58" s="437"/>
      <c r="N58" s="437"/>
      <c r="O58" s="438"/>
    </row>
    <row r="59" spans="3:21" ht="26.25" customHeight="1" x14ac:dyDescent="0.15">
      <c r="C59" s="301"/>
      <c r="D59" s="318" t="s">
        <v>24</v>
      </c>
      <c r="E59" s="319" t="s">
        <v>378</v>
      </c>
      <c r="F59" s="439">
        <v>42</v>
      </c>
      <c r="G59" s="440"/>
      <c r="H59" s="440"/>
      <c r="I59" s="440"/>
      <c r="J59" s="440"/>
      <c r="K59" s="440"/>
      <c r="L59" s="440"/>
      <c r="M59" s="440"/>
      <c r="N59" s="440"/>
      <c r="O59" s="441"/>
    </row>
    <row r="60" spans="3:21" ht="30" customHeight="1" x14ac:dyDescent="0.15">
      <c r="C60" s="455" t="s">
        <v>297</v>
      </c>
      <c r="D60" s="456"/>
      <c r="E60" s="457"/>
      <c r="F60" s="458" t="s">
        <v>439</v>
      </c>
      <c r="G60" s="459"/>
      <c r="H60" s="459"/>
      <c r="I60" s="459"/>
      <c r="J60" s="459"/>
      <c r="K60" s="459"/>
      <c r="L60" s="459"/>
      <c r="M60" s="459"/>
      <c r="N60" s="459"/>
      <c r="O60" s="460"/>
      <c r="Q60" s="26"/>
    </row>
    <row r="61" spans="3:21" ht="18" customHeight="1" x14ac:dyDescent="0.15">
      <c r="C61" s="178" t="s">
        <v>317</v>
      </c>
      <c r="D61" s="177"/>
      <c r="E61" s="179"/>
      <c r="F61" s="27"/>
      <c r="G61" s="27"/>
      <c r="H61" s="28"/>
      <c r="I61" s="28"/>
      <c r="J61" s="29"/>
      <c r="K61" s="29"/>
      <c r="L61" s="30"/>
      <c r="M61" s="30"/>
      <c r="N61" s="30"/>
      <c r="O61" s="31"/>
      <c r="Q61" s="26"/>
    </row>
    <row r="62" spans="3:21" ht="24.75" customHeight="1" x14ac:dyDescent="0.15">
      <c r="C62" s="464"/>
      <c r="D62" s="461" t="s">
        <v>298</v>
      </c>
      <c r="E62" s="463"/>
      <c r="F62" s="463"/>
      <c r="G62" s="462"/>
      <c r="H62" s="461" t="s">
        <v>318</v>
      </c>
      <c r="I62" s="462"/>
      <c r="J62" s="461" t="s">
        <v>299</v>
      </c>
      <c r="K62" s="463"/>
      <c r="L62" s="462"/>
      <c r="M62" s="461" t="s">
        <v>319</v>
      </c>
      <c r="N62" s="463"/>
      <c r="O62" s="462"/>
      <c r="Q62" s="26"/>
    </row>
    <row r="63" spans="3:21" ht="24.75" customHeight="1" x14ac:dyDescent="0.15">
      <c r="C63" s="464"/>
      <c r="D63" s="444" t="s">
        <v>300</v>
      </c>
      <c r="E63" s="445"/>
      <c r="F63" s="445"/>
      <c r="G63" s="446"/>
      <c r="H63" s="384">
        <f>+別紙!AA9</f>
        <v>6106.9000000000005</v>
      </c>
      <c r="I63" s="241" t="s">
        <v>4</v>
      </c>
      <c r="J63" s="447" t="s">
        <v>324</v>
      </c>
      <c r="K63" s="448"/>
      <c r="L63" s="449"/>
      <c r="M63" s="442">
        <f>+別紙!AA14</f>
        <v>6106.9000000000005</v>
      </c>
      <c r="N63" s="443"/>
      <c r="O63" s="399" t="s">
        <v>4</v>
      </c>
      <c r="P63" s="162"/>
      <c r="Q63" s="127"/>
      <c r="R63" s="127"/>
      <c r="S63" s="127"/>
      <c r="T63" s="127"/>
      <c r="U63" s="127"/>
    </row>
    <row r="64" spans="3:21" ht="24.75" customHeight="1" x14ac:dyDescent="0.15">
      <c r="C64" s="464"/>
      <c r="D64" s="444" t="s">
        <v>301</v>
      </c>
      <c r="E64" s="445"/>
      <c r="F64" s="445"/>
      <c r="G64" s="446"/>
      <c r="H64" s="384" t="str">
        <f>+別紙!AA10</f>
        <v>0</v>
      </c>
      <c r="I64" s="241" t="s">
        <v>4</v>
      </c>
      <c r="J64" s="447" t="s">
        <v>305</v>
      </c>
      <c r="K64" s="448"/>
      <c r="L64" s="449"/>
      <c r="M64" s="442">
        <f>+別紙!AA15</f>
        <v>3376.6</v>
      </c>
      <c r="N64" s="443"/>
      <c r="O64" s="31" t="s">
        <v>4</v>
      </c>
      <c r="P64" s="432"/>
      <c r="Q64" s="433"/>
      <c r="R64" s="433"/>
      <c r="S64" s="433"/>
    </row>
    <row r="65" spans="1:22" ht="24.75" customHeight="1" x14ac:dyDescent="0.15">
      <c r="C65" s="464"/>
      <c r="D65" s="444" t="s">
        <v>302</v>
      </c>
      <c r="E65" s="445"/>
      <c r="F65" s="445"/>
      <c r="G65" s="446"/>
      <c r="H65" s="384" t="str">
        <f>+別紙!AA11</f>
        <v>0</v>
      </c>
      <c r="I65" s="241" t="s">
        <v>4</v>
      </c>
      <c r="J65" s="444" t="s">
        <v>306</v>
      </c>
      <c r="K65" s="445"/>
      <c r="L65" s="446"/>
      <c r="M65" s="442">
        <f>+別紙!AA16</f>
        <v>5876</v>
      </c>
      <c r="N65" s="443"/>
      <c r="O65" s="383" t="s">
        <v>4</v>
      </c>
      <c r="P65" s="160"/>
      <c r="Q65" s="161"/>
      <c r="R65" s="161"/>
      <c r="S65" s="161"/>
    </row>
    <row r="66" spans="1:22" ht="24.75" customHeight="1" x14ac:dyDescent="0.15">
      <c r="C66" s="400"/>
      <c r="D66" s="444" t="s">
        <v>303</v>
      </c>
      <c r="E66" s="445"/>
      <c r="F66" s="445"/>
      <c r="G66" s="446"/>
      <c r="H66" s="384" t="str">
        <f>+別紙!AA12</f>
        <v>0</v>
      </c>
      <c r="I66" s="241" t="s">
        <v>4</v>
      </c>
      <c r="J66" s="444" t="s">
        <v>387</v>
      </c>
      <c r="K66" s="445"/>
      <c r="L66" s="446"/>
      <c r="M66" s="442" t="str">
        <f>+別紙!AA17</f>
        <v>0</v>
      </c>
      <c r="N66" s="443"/>
      <c r="O66" s="383" t="s">
        <v>4</v>
      </c>
      <c r="P66" s="160"/>
      <c r="Q66" s="161"/>
      <c r="R66" s="161"/>
      <c r="S66" s="161"/>
    </row>
    <row r="67" spans="1:22" ht="24.75" customHeight="1" x14ac:dyDescent="0.15">
      <c r="C67" s="401"/>
      <c r="D67" s="444" t="s">
        <v>304</v>
      </c>
      <c r="E67" s="445"/>
      <c r="F67" s="445"/>
      <c r="G67" s="446"/>
      <c r="H67" s="384" t="str">
        <f>+別紙!AA13</f>
        <v>0</v>
      </c>
      <c r="I67" s="241" t="s">
        <v>4</v>
      </c>
      <c r="J67" s="444" t="s">
        <v>388</v>
      </c>
      <c r="K67" s="445"/>
      <c r="L67" s="446"/>
      <c r="M67" s="442" t="str">
        <f>+別紙!AA18</f>
        <v>0</v>
      </c>
      <c r="N67" s="443"/>
      <c r="O67" s="383" t="s">
        <v>4</v>
      </c>
      <c r="P67" s="160"/>
      <c r="Q67" s="161"/>
      <c r="R67" s="161"/>
      <c r="S67" s="161"/>
    </row>
    <row r="68" spans="1:22" ht="24" customHeight="1" x14ac:dyDescent="0.15">
      <c r="C68" s="452" t="s">
        <v>15</v>
      </c>
      <c r="D68" s="453"/>
      <c r="E68" s="454"/>
      <c r="F68" s="27"/>
      <c r="G68" s="27"/>
      <c r="H68" s="28"/>
      <c r="I68" s="28"/>
      <c r="J68" s="29"/>
      <c r="K68" s="29"/>
      <c r="L68" s="30"/>
      <c r="M68" s="30"/>
      <c r="N68" s="30"/>
      <c r="O68" s="31"/>
    </row>
    <row r="69" spans="1:22" ht="10.15" customHeight="1" x14ac:dyDescent="0.15">
      <c r="C69" s="402"/>
      <c r="D69" s="403"/>
      <c r="E69" s="403"/>
      <c r="F69" s="32"/>
      <c r="G69" s="32"/>
      <c r="H69" s="33"/>
      <c r="I69" s="33"/>
      <c r="J69" s="34"/>
      <c r="K69" s="34"/>
      <c r="L69" s="35"/>
      <c r="M69" s="35"/>
      <c r="N69" s="35"/>
      <c r="O69" s="33"/>
    </row>
    <row r="70" spans="1:22" ht="15" customHeight="1" x14ac:dyDescent="0.15">
      <c r="C70" s="450" t="s">
        <v>409</v>
      </c>
      <c r="D70" s="451"/>
      <c r="E70" s="451"/>
      <c r="F70" s="451"/>
      <c r="G70" s="451"/>
      <c r="H70" s="451"/>
      <c r="I70" s="451"/>
      <c r="J70" s="451"/>
      <c r="K70" s="451"/>
      <c r="L70" s="451"/>
      <c r="M70" s="451"/>
      <c r="N70" s="451"/>
      <c r="O70" s="451"/>
    </row>
    <row r="71" spans="1:22" ht="13.5" x14ac:dyDescent="0.15">
      <c r="C71" s="224" t="s">
        <v>240</v>
      </c>
      <c r="D71" s="403"/>
      <c r="E71" s="403"/>
      <c r="F71" s="32"/>
      <c r="G71" s="32"/>
      <c r="H71" s="33"/>
      <c r="I71" s="33"/>
      <c r="J71" s="34"/>
      <c r="K71" s="34"/>
      <c r="L71" s="35"/>
      <c r="M71" s="35"/>
      <c r="N71" s="35"/>
      <c r="O71" s="225"/>
    </row>
    <row r="72" spans="1:22" ht="15" customHeight="1" x14ac:dyDescent="0.15">
      <c r="A72" s="22">
        <v>11</v>
      </c>
      <c r="C72" s="404"/>
      <c r="D72" s="227"/>
      <c r="E72" s="227"/>
      <c r="F72" s="227"/>
      <c r="G72" s="227"/>
      <c r="H72" s="227"/>
      <c r="I72" s="227"/>
      <c r="J72" s="227"/>
      <c r="K72" s="227"/>
      <c r="L72" s="227"/>
      <c r="M72" s="227"/>
      <c r="N72" s="227"/>
      <c r="O72" s="228"/>
    </row>
    <row r="73" spans="1:22" ht="15" customHeight="1" x14ac:dyDescent="0.15">
      <c r="C73" s="182">
        <v>1</v>
      </c>
      <c r="D73" s="434" t="s">
        <v>440</v>
      </c>
      <c r="E73" s="434"/>
      <c r="F73" s="434"/>
      <c r="G73" s="434"/>
      <c r="H73" s="434"/>
      <c r="I73" s="434"/>
      <c r="J73" s="434"/>
      <c r="K73" s="434"/>
      <c r="L73" s="434"/>
      <c r="M73" s="434"/>
      <c r="N73" s="434"/>
      <c r="O73" s="435"/>
    </row>
    <row r="74" spans="1:22" ht="15" customHeight="1" x14ac:dyDescent="0.15">
      <c r="C74" s="182">
        <v>2</v>
      </c>
      <c r="D74" s="434" t="s">
        <v>362</v>
      </c>
      <c r="E74" s="434"/>
      <c r="F74" s="434"/>
      <c r="G74" s="434"/>
      <c r="H74" s="434"/>
      <c r="I74" s="434"/>
      <c r="J74" s="434"/>
      <c r="K74" s="434"/>
      <c r="L74" s="434"/>
      <c r="M74" s="434"/>
      <c r="N74" s="434"/>
      <c r="O74" s="435"/>
    </row>
    <row r="75" spans="1:22" ht="15" customHeight="1" x14ac:dyDescent="0.15">
      <c r="C75" s="182"/>
      <c r="D75" s="434" t="s">
        <v>363</v>
      </c>
      <c r="E75" s="434"/>
      <c r="F75" s="434"/>
      <c r="G75" s="434"/>
      <c r="H75" s="434"/>
      <c r="I75" s="434"/>
      <c r="J75" s="434"/>
      <c r="K75" s="434"/>
      <c r="L75" s="434"/>
      <c r="M75" s="434"/>
      <c r="N75" s="434"/>
      <c r="O75" s="435"/>
    </row>
    <row r="76" spans="1:22" ht="41.25" customHeight="1" x14ac:dyDescent="0.15">
      <c r="C76" s="182"/>
      <c r="D76" s="434" t="s">
        <v>379</v>
      </c>
      <c r="E76" s="434"/>
      <c r="F76" s="434"/>
      <c r="G76" s="434"/>
      <c r="H76" s="434"/>
      <c r="I76" s="434"/>
      <c r="J76" s="434"/>
      <c r="K76" s="434"/>
      <c r="L76" s="434"/>
      <c r="M76" s="434"/>
      <c r="N76" s="434"/>
      <c r="O76" s="435"/>
    </row>
    <row r="77" spans="1:22" ht="28.15" customHeight="1" x14ac:dyDescent="0.15">
      <c r="A77" s="21"/>
      <c r="B77" s="21"/>
      <c r="C77" s="182">
        <v>3</v>
      </c>
      <c r="D77" s="434" t="s">
        <v>442</v>
      </c>
      <c r="E77" s="434"/>
      <c r="F77" s="434"/>
      <c r="G77" s="434"/>
      <c r="H77" s="434"/>
      <c r="I77" s="434"/>
      <c r="J77" s="434"/>
      <c r="K77" s="434"/>
      <c r="L77" s="434"/>
      <c r="M77" s="434"/>
      <c r="N77" s="434"/>
      <c r="O77" s="435"/>
    </row>
    <row r="78" spans="1:22" ht="28.15" customHeight="1" x14ac:dyDescent="0.15">
      <c r="A78" s="21"/>
      <c r="B78" s="21"/>
      <c r="C78" s="182">
        <v>4</v>
      </c>
      <c r="D78" s="434" t="s">
        <v>441</v>
      </c>
      <c r="E78" s="434"/>
      <c r="F78" s="434"/>
      <c r="G78" s="434"/>
      <c r="H78" s="434"/>
      <c r="I78" s="434"/>
      <c r="J78" s="434"/>
      <c r="K78" s="434"/>
      <c r="L78" s="434"/>
      <c r="M78" s="434"/>
      <c r="N78" s="434"/>
      <c r="O78" s="435"/>
    </row>
    <row r="79" spans="1:22" ht="15" customHeight="1" x14ac:dyDescent="0.15">
      <c r="A79" s="21"/>
      <c r="B79" s="21"/>
      <c r="C79" s="182"/>
      <c r="D79" s="183" t="s">
        <v>412</v>
      </c>
      <c r="E79" s="434" t="s">
        <v>312</v>
      </c>
      <c r="F79" s="434"/>
      <c r="G79" s="434"/>
      <c r="H79" s="434"/>
      <c r="I79" s="434"/>
      <c r="J79" s="434"/>
      <c r="K79" s="434"/>
      <c r="L79" s="434"/>
      <c r="M79" s="434"/>
      <c r="N79" s="434"/>
      <c r="O79" s="435"/>
    </row>
    <row r="80" spans="1:22" ht="15" customHeight="1" x14ac:dyDescent="0.15">
      <c r="A80" s="21"/>
      <c r="B80" s="21"/>
      <c r="C80" s="182"/>
      <c r="D80" s="183" t="s">
        <v>413</v>
      </c>
      <c r="E80" s="434" t="s">
        <v>420</v>
      </c>
      <c r="F80" s="434"/>
      <c r="G80" s="434"/>
      <c r="H80" s="434"/>
      <c r="I80" s="434"/>
      <c r="J80" s="434"/>
      <c r="K80" s="434"/>
      <c r="L80" s="434"/>
      <c r="M80" s="434"/>
      <c r="N80" s="434"/>
      <c r="O80" s="435"/>
      <c r="Q80" s="261" t="s">
        <v>40</v>
      </c>
      <c r="U80"/>
      <c r="V80"/>
    </row>
    <row r="81" spans="1:28" ht="15" customHeight="1" x14ac:dyDescent="0.15">
      <c r="A81" s="21"/>
      <c r="B81" s="21"/>
      <c r="C81" s="182"/>
      <c r="D81" s="183" t="s">
        <v>414</v>
      </c>
      <c r="E81" s="434" t="s">
        <v>421</v>
      </c>
      <c r="F81" s="434"/>
      <c r="G81" s="434"/>
      <c r="H81" s="434"/>
      <c r="I81" s="434"/>
      <c r="J81" s="434"/>
      <c r="K81" s="434"/>
      <c r="L81" s="434"/>
      <c r="M81" s="434"/>
      <c r="N81" s="434"/>
      <c r="O81" s="435"/>
      <c r="Q81" s="261" t="s">
        <v>41</v>
      </c>
      <c r="R81" s="1"/>
      <c r="T81" s="2"/>
      <c r="U81" s="2"/>
    </row>
    <row r="82" spans="1:28" ht="15" customHeight="1" x14ac:dyDescent="0.15">
      <c r="A82" s="21"/>
      <c r="B82" s="21"/>
      <c r="C82" s="182"/>
      <c r="D82" s="183" t="s">
        <v>415</v>
      </c>
      <c r="E82" s="434" t="s">
        <v>422</v>
      </c>
      <c r="F82" s="434"/>
      <c r="G82" s="434"/>
      <c r="H82" s="434"/>
      <c r="I82" s="434"/>
      <c r="J82" s="434"/>
      <c r="K82" s="434"/>
      <c r="L82" s="434"/>
      <c r="M82" s="434"/>
      <c r="N82" s="434"/>
      <c r="O82" s="435"/>
      <c r="Q82" s="261" t="s">
        <v>42</v>
      </c>
      <c r="R82" s="1"/>
      <c r="T82" s="2"/>
      <c r="U82" s="2"/>
    </row>
    <row r="83" spans="1:28" ht="15" customHeight="1" x14ac:dyDescent="0.15">
      <c r="A83" s="21"/>
      <c r="B83" s="21"/>
      <c r="C83" s="182"/>
      <c r="D83" s="183" t="s">
        <v>416</v>
      </c>
      <c r="E83" s="434" t="s">
        <v>423</v>
      </c>
      <c r="F83" s="434"/>
      <c r="G83" s="434"/>
      <c r="H83" s="434"/>
      <c r="I83" s="434"/>
      <c r="J83" s="434"/>
      <c r="K83" s="434"/>
      <c r="L83" s="434"/>
      <c r="M83" s="434"/>
      <c r="N83" s="434"/>
      <c r="O83" s="435"/>
      <c r="Q83" s="261" t="s">
        <v>44</v>
      </c>
      <c r="T83" s="2"/>
      <c r="U83" s="2"/>
    </row>
    <row r="84" spans="1:28" ht="15" customHeight="1" x14ac:dyDescent="0.15">
      <c r="A84" s="21"/>
      <c r="B84" s="21"/>
      <c r="C84" s="182"/>
      <c r="D84" s="183" t="s">
        <v>417</v>
      </c>
      <c r="E84" s="434" t="s">
        <v>313</v>
      </c>
      <c r="F84" s="434"/>
      <c r="G84" s="434"/>
      <c r="H84" s="434"/>
      <c r="I84" s="434"/>
      <c r="J84" s="434"/>
      <c r="K84" s="434"/>
      <c r="L84" s="434"/>
      <c r="M84" s="434"/>
      <c r="N84" s="434"/>
      <c r="O84" s="435"/>
      <c r="Q84" s="261" t="s">
        <v>43</v>
      </c>
      <c r="T84" s="2"/>
      <c r="U84" s="2"/>
    </row>
    <row r="85" spans="1:28" ht="15" customHeight="1" x14ac:dyDescent="0.15">
      <c r="A85" s="21"/>
      <c r="B85" s="21"/>
      <c r="C85" s="182"/>
      <c r="D85" s="183" t="s">
        <v>418</v>
      </c>
      <c r="E85" s="434" t="s">
        <v>424</v>
      </c>
      <c r="F85" s="434"/>
      <c r="G85" s="434"/>
      <c r="H85" s="434"/>
      <c r="I85" s="434"/>
      <c r="J85" s="434"/>
      <c r="K85" s="434"/>
      <c r="L85" s="434"/>
      <c r="M85" s="434"/>
      <c r="N85" s="434"/>
      <c r="O85" s="435"/>
      <c r="R85" s="38"/>
      <c r="T85" s="2"/>
      <c r="U85" s="2"/>
    </row>
    <row r="86" spans="1:28" ht="15" customHeight="1" x14ac:dyDescent="0.15">
      <c r="A86" s="21"/>
      <c r="B86" s="21"/>
      <c r="C86" s="182"/>
      <c r="D86" s="183" t="s">
        <v>410</v>
      </c>
      <c r="E86" s="434" t="s">
        <v>425</v>
      </c>
      <c r="F86" s="434"/>
      <c r="G86" s="434"/>
      <c r="H86" s="434"/>
      <c r="I86" s="434"/>
      <c r="J86" s="434"/>
      <c r="K86" s="434"/>
      <c r="L86" s="434"/>
      <c r="M86" s="434"/>
      <c r="N86" s="434"/>
      <c r="O86" s="435"/>
      <c r="Q86" s="24"/>
      <c r="R86" s="24"/>
      <c r="S86" s="24"/>
      <c r="T86" s="24"/>
      <c r="U86" s="24"/>
      <c r="V86" s="24"/>
      <c r="W86" s="24"/>
      <c r="X86" s="24"/>
      <c r="Y86" s="24"/>
      <c r="Z86" s="24"/>
    </row>
    <row r="87" spans="1:28" ht="15" customHeight="1" x14ac:dyDescent="0.15">
      <c r="A87" s="21"/>
      <c r="B87" s="21"/>
      <c r="C87" s="182"/>
      <c r="D87" s="183" t="s">
        <v>419</v>
      </c>
      <c r="E87" s="434" t="s">
        <v>426</v>
      </c>
      <c r="F87" s="434"/>
      <c r="G87" s="434"/>
      <c r="H87" s="434"/>
      <c r="I87" s="434"/>
      <c r="J87" s="434"/>
      <c r="K87" s="434"/>
      <c r="L87" s="434"/>
      <c r="M87" s="434"/>
      <c r="N87" s="434"/>
      <c r="O87" s="435"/>
      <c r="Q87" s="236"/>
      <c r="R87" s="236"/>
      <c r="S87" s="236"/>
      <c r="T87" s="236"/>
      <c r="U87" s="236"/>
      <c r="V87" s="236"/>
      <c r="W87" s="236"/>
      <c r="X87" s="236"/>
      <c r="Y87" s="236"/>
      <c r="Z87" s="236"/>
      <c r="AA87"/>
    </row>
    <row r="88" spans="1:28" ht="15" customHeight="1" x14ac:dyDescent="0.15">
      <c r="A88" s="21"/>
      <c r="B88" s="21"/>
      <c r="C88" s="182"/>
      <c r="D88" s="183" t="s">
        <v>411</v>
      </c>
      <c r="E88" s="434" t="s">
        <v>314</v>
      </c>
      <c r="F88" s="434"/>
      <c r="G88" s="434"/>
      <c r="H88" s="434"/>
      <c r="I88" s="434"/>
      <c r="J88" s="434"/>
      <c r="K88" s="434"/>
      <c r="L88" s="434"/>
      <c r="M88" s="434"/>
      <c r="N88" s="434"/>
      <c r="O88" s="435"/>
      <c r="Q88" s="3"/>
      <c r="R88" s="3"/>
      <c r="S88" s="3"/>
      <c r="T88" s="3"/>
      <c r="U88" s="3"/>
      <c r="V88" s="3"/>
      <c r="W88" s="3"/>
      <c r="X88" s="3"/>
      <c r="Y88" s="3"/>
      <c r="AA88" s="91"/>
    </row>
    <row r="89" spans="1:28" ht="28.15" customHeight="1" x14ac:dyDescent="0.15">
      <c r="A89" s="21"/>
      <c r="B89" s="21"/>
      <c r="C89" s="182"/>
      <c r="D89" s="183" t="s">
        <v>308</v>
      </c>
      <c r="E89" s="434" t="s">
        <v>407</v>
      </c>
      <c r="F89" s="434"/>
      <c r="G89" s="434"/>
      <c r="H89" s="434"/>
      <c r="I89" s="434"/>
      <c r="J89" s="434"/>
      <c r="K89" s="434"/>
      <c r="L89" s="434"/>
      <c r="M89" s="434"/>
      <c r="N89" s="434"/>
      <c r="O89" s="435"/>
      <c r="Q89" s="3"/>
      <c r="R89" s="3"/>
      <c r="S89" s="3"/>
      <c r="T89" s="3"/>
      <c r="U89" s="91"/>
      <c r="V89" s="3"/>
      <c r="W89" s="3"/>
      <c r="X89" s="3"/>
      <c r="Y89" s="3"/>
      <c r="AA89" s="91"/>
    </row>
    <row r="90" spans="1:28" ht="15" customHeight="1" x14ac:dyDescent="0.15">
      <c r="A90" s="21"/>
      <c r="B90" s="21"/>
      <c r="C90" s="182"/>
      <c r="D90" s="183" t="s">
        <v>309</v>
      </c>
      <c r="E90" s="434" t="s">
        <v>315</v>
      </c>
      <c r="F90" s="434"/>
      <c r="G90" s="434"/>
      <c r="H90" s="434"/>
      <c r="I90" s="434"/>
      <c r="J90" s="434"/>
      <c r="K90" s="434"/>
      <c r="L90" s="434"/>
      <c r="M90" s="434"/>
      <c r="N90" s="434"/>
      <c r="O90" s="435"/>
      <c r="Q90" s="91"/>
      <c r="R90" s="3"/>
      <c r="S90" s="3"/>
      <c r="T90" s="3"/>
      <c r="U90" s="3"/>
      <c r="V90" s="3"/>
      <c r="W90" s="3"/>
      <c r="X90" s="3"/>
      <c r="Y90" s="3"/>
      <c r="AA90" s="91"/>
      <c r="AB90" s="237"/>
    </row>
    <row r="91" spans="1:28" ht="28.15" customHeight="1" x14ac:dyDescent="0.15">
      <c r="A91" s="21"/>
      <c r="B91" s="21"/>
      <c r="C91" s="182"/>
      <c r="D91" s="183" t="s">
        <v>310</v>
      </c>
      <c r="E91" s="434" t="s">
        <v>408</v>
      </c>
      <c r="F91" s="434"/>
      <c r="G91" s="434"/>
      <c r="H91" s="434"/>
      <c r="I91" s="434"/>
      <c r="J91" s="434"/>
      <c r="K91" s="434"/>
      <c r="L91" s="434"/>
      <c r="M91" s="434"/>
      <c r="N91" s="434"/>
      <c r="O91" s="435"/>
      <c r="Q91" s="3"/>
      <c r="R91" s="3"/>
      <c r="S91" s="3"/>
      <c r="T91" s="3"/>
      <c r="U91" s="91"/>
      <c r="V91" s="3"/>
      <c r="W91" s="3"/>
      <c r="X91" s="3"/>
      <c r="Y91" s="3"/>
      <c r="Z91" s="3"/>
      <c r="AA91" s="91"/>
    </row>
    <row r="92" spans="1:28" ht="28.15" customHeight="1" x14ac:dyDescent="0.15">
      <c r="A92" s="21"/>
      <c r="B92" s="21"/>
      <c r="C92" s="182"/>
      <c r="D92" s="183" t="s">
        <v>311</v>
      </c>
      <c r="E92" s="434" t="s">
        <v>316</v>
      </c>
      <c r="F92" s="434"/>
      <c r="G92" s="434"/>
      <c r="H92" s="434"/>
      <c r="I92" s="434"/>
      <c r="J92" s="434"/>
      <c r="K92" s="434"/>
      <c r="L92" s="434"/>
      <c r="M92" s="434"/>
      <c r="N92" s="434"/>
      <c r="O92" s="435"/>
      <c r="Q92" s="3"/>
      <c r="R92" s="3"/>
      <c r="S92" s="3"/>
      <c r="T92" s="3"/>
      <c r="U92" s="3"/>
      <c r="V92" s="3"/>
      <c r="W92" s="3"/>
      <c r="X92" s="3"/>
      <c r="Y92" s="3"/>
      <c r="Z92" s="3"/>
      <c r="AA92" s="3"/>
    </row>
    <row r="93" spans="1:28" ht="28.15" customHeight="1" x14ac:dyDescent="0.15">
      <c r="A93" s="21"/>
      <c r="B93" s="21"/>
      <c r="C93" s="182">
        <v>5</v>
      </c>
      <c r="D93" s="434" t="s">
        <v>386</v>
      </c>
      <c r="E93" s="434"/>
      <c r="F93" s="434"/>
      <c r="G93" s="434"/>
      <c r="H93" s="434"/>
      <c r="I93" s="434"/>
      <c r="J93" s="434"/>
      <c r="K93" s="434"/>
      <c r="L93" s="434"/>
      <c r="M93" s="434"/>
      <c r="N93" s="434"/>
      <c r="O93" s="435"/>
      <c r="Q93" s="3"/>
      <c r="R93" s="3"/>
      <c r="S93" s="3"/>
      <c r="T93" s="3"/>
      <c r="U93" s="3"/>
      <c r="V93" s="3"/>
      <c r="W93" s="3"/>
      <c r="X93" s="3"/>
      <c r="Y93" s="3"/>
      <c r="Z93" s="3"/>
      <c r="AA93" s="3"/>
    </row>
    <row r="94" spans="1:28" ht="15" customHeight="1" x14ac:dyDescent="0.15">
      <c r="A94" s="21"/>
      <c r="B94" s="21"/>
      <c r="C94" s="182">
        <v>6</v>
      </c>
      <c r="D94" s="434" t="s">
        <v>385</v>
      </c>
      <c r="E94" s="434"/>
      <c r="F94" s="434"/>
      <c r="G94" s="434"/>
      <c r="H94" s="434"/>
      <c r="I94" s="434"/>
      <c r="J94" s="434"/>
      <c r="K94" s="434"/>
      <c r="L94" s="434"/>
      <c r="M94" s="434"/>
      <c r="N94" s="434"/>
      <c r="O94" s="435"/>
      <c r="Q94"/>
      <c r="R94"/>
      <c r="S94"/>
      <c r="T94"/>
      <c r="U94"/>
      <c r="V94"/>
      <c r="W94"/>
      <c r="X94"/>
      <c r="Y94"/>
      <c r="Z94"/>
    </row>
    <row r="95" spans="1:28" ht="13.15" customHeight="1" x14ac:dyDescent="0.15">
      <c r="C95" s="184"/>
      <c r="D95" s="36"/>
      <c r="E95" s="36"/>
      <c r="F95" s="36"/>
      <c r="G95" s="36"/>
      <c r="H95" s="36"/>
      <c r="I95" s="36"/>
      <c r="J95" s="36"/>
      <c r="K95" s="36"/>
      <c r="L95" s="36"/>
      <c r="M95" s="36"/>
      <c r="N95" s="36"/>
      <c r="O95" s="37"/>
      <c r="Q95" s="262" t="s">
        <v>45</v>
      </c>
      <c r="R95" s="262" t="s">
        <v>100</v>
      </c>
      <c r="S95"/>
      <c r="T95"/>
      <c r="U95"/>
      <c r="V95"/>
      <c r="W95"/>
      <c r="X95"/>
      <c r="Y95"/>
      <c r="Z95"/>
    </row>
    <row r="96" spans="1:28" ht="13.5" x14ac:dyDescent="0.15">
      <c r="Q96" s="262" t="s">
        <v>98</v>
      </c>
      <c r="R96" s="264" t="s">
        <v>336</v>
      </c>
      <c r="S96"/>
      <c r="T96"/>
      <c r="U96"/>
      <c r="V96"/>
      <c r="W96"/>
      <c r="X96"/>
      <c r="Y96"/>
      <c r="Z96"/>
    </row>
    <row r="97" spans="17:26" ht="13.5" x14ac:dyDescent="0.15">
      <c r="Q97" s="262"/>
      <c r="R97"/>
      <c r="S97"/>
      <c r="T97"/>
      <c r="U97"/>
      <c r="V97"/>
      <c r="W97"/>
      <c r="X97"/>
      <c r="Y97"/>
      <c r="Z97"/>
    </row>
    <row r="98" spans="17:26" ht="13.5" x14ac:dyDescent="0.15">
      <c r="Q98" s="262" t="s">
        <v>114</v>
      </c>
      <c r="R98"/>
    </row>
    <row r="99" spans="17:26" ht="13.5" x14ac:dyDescent="0.15">
      <c r="Q99" s="262" t="s">
        <v>115</v>
      </c>
      <c r="R99"/>
    </row>
    <row r="100" spans="17:26" ht="13.5" x14ac:dyDescent="0.15">
      <c r="Q100" s="262" t="s">
        <v>116</v>
      </c>
      <c r="R100"/>
    </row>
    <row r="101" spans="17:26" ht="13.5" x14ac:dyDescent="0.15">
      <c r="Q101" s="262" t="s">
        <v>117</v>
      </c>
      <c r="R101"/>
    </row>
    <row r="102" spans="17:26" ht="13.5" x14ac:dyDescent="0.15">
      <c r="Q102" s="262" t="s">
        <v>118</v>
      </c>
      <c r="R102"/>
    </row>
    <row r="103" spans="17:26" ht="13.5" x14ac:dyDescent="0.15">
      <c r="Q103" s="262" t="s">
        <v>119</v>
      </c>
    </row>
    <row r="104" spans="17:26" ht="13.5" x14ac:dyDescent="0.15">
      <c r="Q104" s="262" t="s">
        <v>120</v>
      </c>
    </row>
    <row r="105" spans="17:26" ht="13.5" x14ac:dyDescent="0.15">
      <c r="Q105" s="262" t="s">
        <v>121</v>
      </c>
    </row>
    <row r="106" spans="17:26" ht="13.5" x14ac:dyDescent="0.15">
      <c r="Q106" s="262" t="s">
        <v>122</v>
      </c>
    </row>
    <row r="107" spans="17:26" ht="13.5" x14ac:dyDescent="0.15">
      <c r="Q107" s="262" t="s">
        <v>125</v>
      </c>
    </row>
    <row r="108" spans="17:26" ht="13.5" x14ac:dyDescent="0.15">
      <c r="Q108" s="262" t="s">
        <v>126</v>
      </c>
    </row>
    <row r="109" spans="17:26" ht="13.5" x14ac:dyDescent="0.15">
      <c r="Q109" s="262" t="s">
        <v>127</v>
      </c>
    </row>
    <row r="110" spans="17:26" ht="13.5" x14ac:dyDescent="0.15">
      <c r="Q110" s="262" t="s">
        <v>128</v>
      </c>
    </row>
    <row r="111" spans="17:26" ht="13.5" x14ac:dyDescent="0.15">
      <c r="Q111" s="262" t="s">
        <v>129</v>
      </c>
    </row>
    <row r="112" spans="17:26" ht="13.5" x14ac:dyDescent="0.15">
      <c r="Q112" s="262" t="s">
        <v>130</v>
      </c>
    </row>
    <row r="113" spans="17:17" ht="13.5" x14ac:dyDescent="0.15">
      <c r="Q113" s="262" t="s">
        <v>123</v>
      </c>
    </row>
    <row r="114" spans="17:17" ht="13.5" x14ac:dyDescent="0.15">
      <c r="Q114" s="262" t="s">
        <v>131</v>
      </c>
    </row>
    <row r="115" spans="17:17" ht="13.5" x14ac:dyDescent="0.15">
      <c r="Q115" s="262" t="s">
        <v>132</v>
      </c>
    </row>
    <row r="116" spans="17:17" ht="13.5" x14ac:dyDescent="0.15">
      <c r="Q116" s="262" t="s">
        <v>133</v>
      </c>
    </row>
    <row r="117" spans="17:17" ht="13.5" x14ac:dyDescent="0.15">
      <c r="Q117" s="262" t="s">
        <v>134</v>
      </c>
    </row>
    <row r="118" spans="17:17" ht="13.5" x14ac:dyDescent="0.15">
      <c r="Q118" s="262" t="s">
        <v>135</v>
      </c>
    </row>
    <row r="119" spans="17:17" ht="13.5" x14ac:dyDescent="0.15">
      <c r="Q119" s="262" t="s">
        <v>136</v>
      </c>
    </row>
    <row r="120" spans="17:17" ht="13.5" x14ac:dyDescent="0.15">
      <c r="Q120" s="262" t="s">
        <v>137</v>
      </c>
    </row>
    <row r="121" spans="17:17" ht="13.5" x14ac:dyDescent="0.15">
      <c r="Q121" s="262" t="s">
        <v>138</v>
      </c>
    </row>
    <row r="122" spans="17:17" ht="13.5" x14ac:dyDescent="0.15">
      <c r="Q122" s="262" t="s">
        <v>139</v>
      </c>
    </row>
    <row r="123" spans="17:17" ht="13.5" x14ac:dyDescent="0.15">
      <c r="Q123" s="262" t="s">
        <v>140</v>
      </c>
    </row>
    <row r="124" spans="17:17" ht="13.5" x14ac:dyDescent="0.15">
      <c r="Q124" s="262" t="s">
        <v>141</v>
      </c>
    </row>
    <row r="125" spans="17:17" ht="13.5" x14ac:dyDescent="0.15">
      <c r="Q125" s="262" t="s">
        <v>124</v>
      </c>
    </row>
    <row r="126" spans="17:17" ht="13.5" x14ac:dyDescent="0.15">
      <c r="Q126" s="262" t="s">
        <v>142</v>
      </c>
    </row>
    <row r="127" spans="17:17" ht="13.5" x14ac:dyDescent="0.15">
      <c r="Q127" s="262" t="s">
        <v>143</v>
      </c>
    </row>
    <row r="128" spans="17:17" ht="13.5" x14ac:dyDescent="0.15">
      <c r="Q128" s="262" t="s">
        <v>144</v>
      </c>
    </row>
    <row r="129" spans="17:17" ht="13.5" x14ac:dyDescent="0.15">
      <c r="Q129" s="262" t="s">
        <v>145</v>
      </c>
    </row>
    <row r="130" spans="17:17" ht="13.5" x14ac:dyDescent="0.15">
      <c r="Q130" s="262" t="s">
        <v>146</v>
      </c>
    </row>
    <row r="131" spans="17:17" ht="13.5" x14ac:dyDescent="0.15">
      <c r="Q131" s="262" t="s">
        <v>147</v>
      </c>
    </row>
    <row r="132" spans="17:17" ht="13.5" x14ac:dyDescent="0.15">
      <c r="Q132" s="263" t="s">
        <v>148</v>
      </c>
    </row>
    <row r="133" spans="17:17" ht="13.5" x14ac:dyDescent="0.15">
      <c r="Q133" s="263" t="s">
        <v>149</v>
      </c>
    </row>
    <row r="134" spans="17:17" ht="13.5" x14ac:dyDescent="0.15">
      <c r="Q134" s="263" t="s">
        <v>150</v>
      </c>
    </row>
    <row r="135" spans="17:17" ht="13.5" x14ac:dyDescent="0.15">
      <c r="Q135" s="263" t="s">
        <v>151</v>
      </c>
    </row>
    <row r="136" spans="17:17" ht="13.5" x14ac:dyDescent="0.15">
      <c r="Q136" s="263" t="s">
        <v>152</v>
      </c>
    </row>
    <row r="137" spans="17:17" ht="13.5" x14ac:dyDescent="0.15">
      <c r="Q137" s="263" t="s">
        <v>153</v>
      </c>
    </row>
    <row r="138" spans="17:17" ht="13.5" x14ac:dyDescent="0.15">
      <c r="Q138" s="263" t="s">
        <v>361</v>
      </c>
    </row>
    <row r="139" spans="17:17" ht="13.5" x14ac:dyDescent="0.15">
      <c r="Q139" s="263" t="s">
        <v>359</v>
      </c>
    </row>
    <row r="140" spans="17:17" ht="13.5" x14ac:dyDescent="0.15">
      <c r="Q140" s="263" t="s">
        <v>360</v>
      </c>
    </row>
    <row r="141" spans="17:17" x14ac:dyDescent="0.15">
      <c r="Q141" s="261"/>
    </row>
    <row r="142" spans="17:17" ht="13.5" x14ac:dyDescent="0.15">
      <c r="Q142" s="262" t="s">
        <v>157</v>
      </c>
    </row>
    <row r="143" spans="17:17" x14ac:dyDescent="0.15">
      <c r="Q143" s="261" t="s">
        <v>154</v>
      </c>
    </row>
    <row r="144" spans="17:17" x14ac:dyDescent="0.15">
      <c r="Q144" s="21" t="s">
        <v>156</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xr:uid="{00000000-0002-0000-0000-000001000000}">
      <formula1>$Q$80:$Q$84</formula1>
    </dataValidation>
    <dataValidation type="list" allowBlank="1" showInputMessage="1" showErrorMessage="1" sqref="N28:O28" xr:uid="{00000000-0002-0000-0000-000002000000}">
      <formula1>$Q$143:$Q$144</formula1>
    </dataValidation>
    <dataValidation type="list" allowBlank="1" showInputMessage="1" showErrorMessage="1" sqref="F52:I52" xr:uid="{65E4A0F7-48AF-40E5-A26A-B6E2C2D89F56}">
      <formula1>$Q$98:$Q$140</formula1>
    </dataValidation>
  </dataValidations>
  <printOptions horizontalCentered="1"/>
  <pageMargins left="0.6692913385826772" right="0.62992125984251968" top="0.55118110236220474" bottom="0.55118110236220474" header="0" footer="0.51181102362204722"/>
  <pageSetup paperSize="9" scale="98" fitToHeight="2" orientation="portrait"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pageSetUpPr fitToPage="1"/>
  </sheetPr>
  <dimension ref="B1:BJ76"/>
  <sheetViews>
    <sheetView showGridLines="0" topLeftCell="A11" zoomScaleNormal="100" workbookViewId="0">
      <selection activeCell="H17" sqref="H17"/>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大洋建設株式会社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3"/>
      <c r="AA6" s="83"/>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210</v>
      </c>
      <c r="E7" s="612"/>
      <c r="F7" s="612"/>
      <c r="G7" s="612"/>
      <c r="H7" s="612"/>
      <c r="I7" s="613"/>
      <c r="J7" s="143"/>
      <c r="K7" s="53"/>
      <c r="L7" s="156"/>
      <c r="M7" s="637" t="s">
        <v>107</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6.9</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2.1</v>
      </c>
      <c r="E24" s="603"/>
      <c r="F24" s="603"/>
      <c r="G24" s="195" t="s">
        <v>198</v>
      </c>
      <c r="H24" s="581">
        <f>+F12</f>
        <v>6.9</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6.9</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6.9</v>
      </c>
      <c r="Q27" s="586"/>
      <c r="R27" s="586"/>
      <c r="S27" s="586"/>
      <c r="T27" s="44" t="s">
        <v>38</v>
      </c>
      <c r="U27" s="64"/>
      <c r="V27" s="64"/>
      <c r="Y27" s="62" t="s">
        <v>39</v>
      </c>
      <c r="Z27" s="65"/>
      <c r="AH27" s="53"/>
      <c r="AI27" s="53"/>
      <c r="AJ27" s="53"/>
      <c r="AK27" s="53"/>
      <c r="AL27" s="549">
        <f>+AH18+P27</f>
        <v>6.9</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6.9</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2.1</v>
      </c>
      <c r="E29" s="603"/>
      <c r="F29" s="603"/>
      <c r="G29" s="195" t="s">
        <v>198</v>
      </c>
      <c r="H29" s="581">
        <f>+AL27</f>
        <v>6.9</v>
      </c>
      <c r="I29" s="582"/>
      <c r="J29" s="195" t="s">
        <v>198</v>
      </c>
      <c r="M29" s="555"/>
      <c r="P29" s="56"/>
      <c r="Q29" s="144"/>
      <c r="R29" s="51" t="s">
        <v>183</v>
      </c>
      <c r="S29" s="557" t="s">
        <v>33</v>
      </c>
      <c r="T29" s="571"/>
      <c r="U29" s="571"/>
      <c r="V29" s="572"/>
      <c r="W29" s="48"/>
      <c r="X29" s="66"/>
      <c r="Y29" s="587" t="s">
        <v>258</v>
      </c>
      <c r="Z29" s="588"/>
      <c r="AA29" s="543">
        <v>0</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0.5</v>
      </c>
      <c r="E30" s="603"/>
      <c r="F30" s="603"/>
      <c r="G30" s="195" t="s">
        <v>198</v>
      </c>
      <c r="H30" s="581">
        <f>+AL30</f>
        <v>6.9</v>
      </c>
      <c r="I30" s="582"/>
      <c r="J30" s="195" t="s">
        <v>198</v>
      </c>
      <c r="M30" s="555"/>
      <c r="P30" s="56"/>
      <c r="R30" s="585">
        <f>+ROUND(AA28,1)+ROUND(AA29,1)+ROUND(AA30,1)</f>
        <v>6.9</v>
      </c>
      <c r="S30" s="586"/>
      <c r="T30" s="586"/>
      <c r="U30" s="586"/>
      <c r="V30" s="44" t="s">
        <v>16</v>
      </c>
      <c r="Y30" s="587" t="s">
        <v>186</v>
      </c>
      <c r="Z30" s="588"/>
      <c r="AA30" s="543"/>
      <c r="AB30" s="544"/>
      <c r="AC30" s="544"/>
      <c r="AD30" s="544"/>
      <c r="AE30" s="544"/>
      <c r="AF30" s="44" t="s">
        <v>13</v>
      </c>
      <c r="AL30" s="535">
        <v>6.9</v>
      </c>
      <c r="AM30" s="536"/>
      <c r="AN30" s="536"/>
      <c r="AO30" s="536"/>
      <c r="AP30" s="52" t="s">
        <v>13</v>
      </c>
      <c r="AS30" s="580"/>
      <c r="AT30" s="577"/>
      <c r="AU30" s="577"/>
      <c r="AV30" s="578"/>
      <c r="AW30" s="413"/>
    </row>
    <row r="31" spans="2:49" ht="27" customHeight="1" thickTop="1" thickBot="1" x14ac:dyDescent="0.2">
      <c r="B31" s="614" t="s">
        <v>226</v>
      </c>
      <c r="C31" s="615"/>
      <c r="D31" s="603">
        <v>2.1</v>
      </c>
      <c r="E31" s="603"/>
      <c r="F31" s="603"/>
      <c r="G31" s="195" t="s">
        <v>198</v>
      </c>
      <c r="H31" s="581">
        <f>+AS24</f>
        <v>6.9</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xr:uid="{00000000-0002-0000-0900-000000000000}">
      <formula1>AU13=ROUND(AU13,1)</formula1>
    </dataValidation>
    <dataValidation type="custom" allowBlank="1" showInputMessage="1" showErrorMessage="1" sqref="H24:H33" xr:uid="{00000000-0002-0000-09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9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大洋建設株式会社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211</v>
      </c>
      <c r="E7" s="612"/>
      <c r="F7" s="612"/>
      <c r="G7" s="612"/>
      <c r="H7" s="612"/>
      <c r="I7" s="613"/>
      <c r="J7" s="143"/>
      <c r="K7" s="53"/>
      <c r="L7" s="156"/>
      <c r="M7" s="637" t="s">
        <v>108</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xr:uid="{00000000-0002-0000-0A00-000000000000}">
      <formula1>AU13=ROUND(AU13,1)</formula1>
    </dataValidation>
    <dataValidation type="custom" allowBlank="1" showInputMessage="1" showErrorMessage="1" sqref="H24:H33" xr:uid="{00000000-0002-0000-0A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A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大洋建設株式会社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212</v>
      </c>
      <c r="E7" s="612"/>
      <c r="F7" s="612"/>
      <c r="G7" s="612"/>
      <c r="H7" s="612"/>
      <c r="I7" s="613"/>
      <c r="J7" s="143"/>
      <c r="K7" s="53"/>
      <c r="L7" s="156"/>
      <c r="M7" s="637" t="s">
        <v>92</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xr:uid="{00000000-0002-0000-0B00-000000000000}">
      <formula1>AU13=ROUND(AU13,1)</formula1>
    </dataValidation>
    <dataValidation type="custom" allowBlank="1" showInputMessage="1" showErrorMessage="1" sqref="H24:H33" xr:uid="{00000000-0002-0000-0B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B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大洋建設株式会社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213</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xr:uid="{00000000-0002-0000-0C00-000000000000}">
      <formula1>W7=ROUND(W7,1)</formula1>
    </dataValidation>
    <dataValidation type="custom" allowBlank="1" showInputMessage="1" showErrorMessage="1" sqref="H24:H33" xr:uid="{00000000-0002-0000-0C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C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fitToPage="1"/>
  </sheetPr>
  <dimension ref="B1:BJ76"/>
  <sheetViews>
    <sheetView showGridLines="0" topLeftCell="A12" zoomScaleNormal="100" workbookViewId="0">
      <selection activeCell="AI23" sqref="AI23"/>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大洋建設株式会社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214</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68.7</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v>0</v>
      </c>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8.9</v>
      </c>
      <c r="E24" s="603"/>
      <c r="F24" s="603"/>
      <c r="G24" s="195" t="s">
        <v>198</v>
      </c>
      <c r="H24" s="581">
        <f>+F12</f>
        <v>68.7</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68.7</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68.7</v>
      </c>
      <c r="Q27" s="586"/>
      <c r="R27" s="586"/>
      <c r="S27" s="586"/>
      <c r="T27" s="44" t="s">
        <v>38</v>
      </c>
      <c r="U27" s="64"/>
      <c r="V27" s="64"/>
      <c r="Y27" s="62" t="s">
        <v>39</v>
      </c>
      <c r="Z27" s="65"/>
      <c r="AH27" s="53"/>
      <c r="AI27" s="53"/>
      <c r="AJ27" s="53"/>
      <c r="AK27" s="53"/>
      <c r="AL27" s="549">
        <f>+AH18+P27</f>
        <v>68.7</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68.7</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8.9</v>
      </c>
      <c r="E29" s="603"/>
      <c r="F29" s="603"/>
      <c r="G29" s="195" t="s">
        <v>198</v>
      </c>
      <c r="H29" s="581">
        <f>+AL27</f>
        <v>68.7</v>
      </c>
      <c r="I29" s="582"/>
      <c r="J29" s="195" t="s">
        <v>198</v>
      </c>
      <c r="M29" s="555"/>
      <c r="P29" s="56"/>
      <c r="Q29" s="144"/>
      <c r="R29" s="51" t="s">
        <v>183</v>
      </c>
      <c r="S29" s="557" t="s">
        <v>33</v>
      </c>
      <c r="T29" s="571"/>
      <c r="U29" s="571"/>
      <c r="V29" s="572"/>
      <c r="W29" s="48"/>
      <c r="X29" s="66"/>
      <c r="Y29" s="587" t="s">
        <v>258</v>
      </c>
      <c r="Z29" s="588"/>
      <c r="AA29" s="543">
        <v>0</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6.8</v>
      </c>
      <c r="E30" s="603"/>
      <c r="F30" s="603"/>
      <c r="G30" s="195" t="s">
        <v>198</v>
      </c>
      <c r="H30" s="581">
        <f>+AL30</f>
        <v>14.3</v>
      </c>
      <c r="I30" s="582"/>
      <c r="J30" s="195" t="s">
        <v>198</v>
      </c>
      <c r="M30" s="555"/>
      <c r="P30" s="56"/>
      <c r="R30" s="585">
        <f>+ROUND(AA28,1)+ROUND(AA29,1)+ROUND(AA30,1)</f>
        <v>68.7</v>
      </c>
      <c r="S30" s="586"/>
      <c r="T30" s="586"/>
      <c r="U30" s="586"/>
      <c r="V30" s="44" t="s">
        <v>16</v>
      </c>
      <c r="Y30" s="587" t="s">
        <v>186</v>
      </c>
      <c r="Z30" s="588"/>
      <c r="AA30" s="543"/>
      <c r="AB30" s="544"/>
      <c r="AC30" s="544"/>
      <c r="AD30" s="544"/>
      <c r="AE30" s="544"/>
      <c r="AF30" s="44" t="s">
        <v>13</v>
      </c>
      <c r="AL30" s="535">
        <v>14.3</v>
      </c>
      <c r="AM30" s="536"/>
      <c r="AN30" s="536"/>
      <c r="AO30" s="536"/>
      <c r="AP30" s="52" t="s">
        <v>13</v>
      </c>
      <c r="AS30" s="580"/>
      <c r="AT30" s="577"/>
      <c r="AU30" s="577"/>
      <c r="AV30" s="578"/>
      <c r="AW30" s="413"/>
    </row>
    <row r="31" spans="2:49" ht="27" customHeight="1" thickTop="1" thickBot="1" x14ac:dyDescent="0.2">
      <c r="B31" s="614" t="s">
        <v>226</v>
      </c>
      <c r="C31" s="615"/>
      <c r="D31" s="603">
        <v>8.9</v>
      </c>
      <c r="E31" s="603"/>
      <c r="F31" s="603"/>
      <c r="G31" s="195" t="s">
        <v>198</v>
      </c>
      <c r="H31" s="581">
        <f>+AS24</f>
        <v>68.7</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xr:uid="{00000000-0002-0000-0D00-000000000000}">
      <formula1>W7=ROUND(W7,1)</formula1>
    </dataValidation>
    <dataValidation type="custom" allowBlank="1" showInputMessage="1" showErrorMessage="1" sqref="H24:H33" xr:uid="{00000000-0002-0000-0D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D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B1:BJ76"/>
  <sheetViews>
    <sheetView showGridLines="0" topLeftCell="A6" zoomScale="90" zoomScaleNormal="90" workbookViewId="0">
      <selection activeCell="AT11" sqref="AT1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大洋建設株式会社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215</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114.6</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98.3</v>
      </c>
      <c r="E24" s="603"/>
      <c r="F24" s="603"/>
      <c r="G24" s="195" t="s">
        <v>198</v>
      </c>
      <c r="H24" s="581">
        <f>+F12</f>
        <v>114.6</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114.6</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114.6</v>
      </c>
      <c r="Q27" s="586"/>
      <c r="R27" s="586"/>
      <c r="S27" s="586"/>
      <c r="T27" s="44" t="s">
        <v>38</v>
      </c>
      <c r="U27" s="64"/>
      <c r="V27" s="64"/>
      <c r="Y27" s="62" t="s">
        <v>39</v>
      </c>
      <c r="Z27" s="65"/>
      <c r="AH27" s="53"/>
      <c r="AI27" s="53"/>
      <c r="AJ27" s="53"/>
      <c r="AK27" s="53"/>
      <c r="AL27" s="549">
        <f>+AH18+P27</f>
        <v>114.6</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114.6</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98.3</v>
      </c>
      <c r="E29" s="603"/>
      <c r="F29" s="603"/>
      <c r="G29" s="195" t="s">
        <v>198</v>
      </c>
      <c r="H29" s="581">
        <f>+AL27</f>
        <v>114.6</v>
      </c>
      <c r="I29" s="582"/>
      <c r="J29" s="195" t="s">
        <v>198</v>
      </c>
      <c r="M29" s="555"/>
      <c r="P29" s="56"/>
      <c r="Q29" s="144"/>
      <c r="R29" s="51" t="s">
        <v>183</v>
      </c>
      <c r="S29" s="557" t="s">
        <v>33</v>
      </c>
      <c r="T29" s="571"/>
      <c r="U29" s="571"/>
      <c r="V29" s="572"/>
      <c r="W29" s="48"/>
      <c r="X29" s="66"/>
      <c r="Y29" s="587" t="s">
        <v>258</v>
      </c>
      <c r="Z29" s="588"/>
      <c r="AA29" s="543">
        <v>0</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72.3</v>
      </c>
      <c r="E30" s="603"/>
      <c r="F30" s="603"/>
      <c r="G30" s="195" t="s">
        <v>198</v>
      </c>
      <c r="H30" s="581">
        <f>+AL30</f>
        <v>84.6</v>
      </c>
      <c r="I30" s="582"/>
      <c r="J30" s="195" t="s">
        <v>198</v>
      </c>
      <c r="M30" s="555"/>
      <c r="P30" s="56"/>
      <c r="R30" s="585">
        <f>+ROUND(AA28,1)+ROUND(AA29,1)+ROUND(AA30,1)</f>
        <v>114.6</v>
      </c>
      <c r="S30" s="586"/>
      <c r="T30" s="586"/>
      <c r="U30" s="586"/>
      <c r="V30" s="44" t="s">
        <v>16</v>
      </c>
      <c r="Y30" s="587" t="s">
        <v>186</v>
      </c>
      <c r="Z30" s="588"/>
      <c r="AA30" s="543"/>
      <c r="AB30" s="544"/>
      <c r="AC30" s="544"/>
      <c r="AD30" s="544"/>
      <c r="AE30" s="544"/>
      <c r="AF30" s="44" t="s">
        <v>13</v>
      </c>
      <c r="AL30" s="535">
        <v>84.6</v>
      </c>
      <c r="AM30" s="536"/>
      <c r="AN30" s="536"/>
      <c r="AO30" s="536"/>
      <c r="AP30" s="52" t="s">
        <v>13</v>
      </c>
      <c r="AS30" s="580"/>
      <c r="AT30" s="577"/>
      <c r="AU30" s="577"/>
      <c r="AV30" s="578"/>
      <c r="AW30" s="413"/>
    </row>
    <row r="31" spans="2:49" ht="27" customHeight="1" thickTop="1" thickBot="1" x14ac:dyDescent="0.2">
      <c r="B31" s="614" t="s">
        <v>226</v>
      </c>
      <c r="C31" s="615"/>
      <c r="D31" s="603">
        <v>98.3</v>
      </c>
      <c r="E31" s="603"/>
      <c r="F31" s="603"/>
      <c r="G31" s="195" t="s">
        <v>198</v>
      </c>
      <c r="H31" s="581">
        <f>+AS24</f>
        <v>114.6</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xr:uid="{00000000-0002-0000-0E00-000000000000}">
      <formula1>W7=ROUND(W7,1)</formula1>
    </dataValidation>
    <dataValidation type="custom" allowBlank="1" showInputMessage="1" showErrorMessage="1" sqref="H24:H33" xr:uid="{00000000-0002-0000-0E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E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B1:BJ76"/>
  <sheetViews>
    <sheetView showGridLines="0" topLeftCell="A11"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大洋建設株式会社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216</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xr:uid="{00000000-0002-0000-0F00-000000000000}">
      <formula1>W7=ROUND(W7,1)</formula1>
    </dataValidation>
    <dataValidation type="custom" allowBlank="1" showInputMessage="1" showErrorMessage="1" sqref="H24:H33" xr:uid="{00000000-0002-0000-0F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F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pageSetUpPr fitToPage="1"/>
  </sheetPr>
  <dimension ref="B1:BJ76"/>
  <sheetViews>
    <sheetView showGridLines="0" topLeftCell="A8" zoomScale="90" zoomScaleNormal="90" workbookViewId="0">
      <selection activeCell="AH13" sqref="AH13"/>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大洋建設株式会社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217</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7007.2</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2630.7</v>
      </c>
      <c r="E24" s="603"/>
      <c r="F24" s="603"/>
      <c r="G24" s="195" t="s">
        <v>198</v>
      </c>
      <c r="H24" s="581">
        <f>+F12</f>
        <v>7007.2</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6994.4</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7007.2</v>
      </c>
      <c r="Q27" s="586"/>
      <c r="R27" s="586"/>
      <c r="S27" s="586"/>
      <c r="T27" s="44" t="s">
        <v>38</v>
      </c>
      <c r="U27" s="64"/>
      <c r="V27" s="64"/>
      <c r="Y27" s="62" t="s">
        <v>39</v>
      </c>
      <c r="Z27" s="65"/>
      <c r="AH27" s="53"/>
      <c r="AI27" s="53"/>
      <c r="AJ27" s="53"/>
      <c r="AK27" s="53"/>
      <c r="AL27" s="549">
        <f>+AH18+P27</f>
        <v>7007.2</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6994.4</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2630.7</v>
      </c>
      <c r="E29" s="603"/>
      <c r="F29" s="603"/>
      <c r="G29" s="195" t="s">
        <v>198</v>
      </c>
      <c r="H29" s="581">
        <f>+AL27</f>
        <v>7007.2</v>
      </c>
      <c r="I29" s="582"/>
      <c r="J29" s="195" t="s">
        <v>198</v>
      </c>
      <c r="M29" s="555"/>
      <c r="P29" s="56"/>
      <c r="Q29" s="144"/>
      <c r="R29" s="51" t="s">
        <v>183</v>
      </c>
      <c r="S29" s="557" t="s">
        <v>33</v>
      </c>
      <c r="T29" s="571"/>
      <c r="U29" s="571"/>
      <c r="V29" s="572"/>
      <c r="W29" s="48"/>
      <c r="X29" s="66"/>
      <c r="Y29" s="587" t="s">
        <v>258</v>
      </c>
      <c r="Z29" s="588"/>
      <c r="AA29" s="543">
        <v>0</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1501.7</v>
      </c>
      <c r="E30" s="603"/>
      <c r="F30" s="603"/>
      <c r="G30" s="195" t="s">
        <v>198</v>
      </c>
      <c r="H30" s="581">
        <f>+AL30</f>
        <v>2251.5</v>
      </c>
      <c r="I30" s="582"/>
      <c r="J30" s="195" t="s">
        <v>198</v>
      </c>
      <c r="M30" s="555"/>
      <c r="P30" s="56"/>
      <c r="R30" s="585">
        <f>+ROUND(AA28,1)+ROUND(AA29,1)+ROUND(AA30,1)</f>
        <v>6994.4</v>
      </c>
      <c r="S30" s="586"/>
      <c r="T30" s="586"/>
      <c r="U30" s="586"/>
      <c r="V30" s="44" t="s">
        <v>16</v>
      </c>
      <c r="Y30" s="587" t="s">
        <v>186</v>
      </c>
      <c r="Z30" s="588"/>
      <c r="AA30" s="543"/>
      <c r="AB30" s="544"/>
      <c r="AC30" s="544"/>
      <c r="AD30" s="544"/>
      <c r="AE30" s="544"/>
      <c r="AF30" s="44" t="s">
        <v>13</v>
      </c>
      <c r="AL30" s="535">
        <v>2251.5</v>
      </c>
      <c r="AM30" s="536"/>
      <c r="AN30" s="536"/>
      <c r="AO30" s="536"/>
      <c r="AP30" s="52" t="s">
        <v>13</v>
      </c>
      <c r="AS30" s="580"/>
      <c r="AT30" s="577"/>
      <c r="AU30" s="577"/>
      <c r="AV30" s="578"/>
      <c r="AW30" s="413"/>
    </row>
    <row r="31" spans="2:49" ht="27" customHeight="1" thickTop="1" thickBot="1" x14ac:dyDescent="0.2">
      <c r="B31" s="614" t="s">
        <v>226</v>
      </c>
      <c r="C31" s="615"/>
      <c r="D31" s="603">
        <v>2630.7</v>
      </c>
      <c r="E31" s="603"/>
      <c r="F31" s="603"/>
      <c r="G31" s="195" t="s">
        <v>198</v>
      </c>
      <c r="H31" s="581">
        <f>+AS24</f>
        <v>6994.4</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12.8</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xr:uid="{00000000-0002-0000-1000-000000000000}">
      <formula1>W7=ROUND(W7,1)</formula1>
    </dataValidation>
    <dataValidation type="custom" allowBlank="1" showInputMessage="1" showErrorMessage="1" sqref="H24:H33" xr:uid="{00000000-0002-0000-10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10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大洋建設株式会社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218</v>
      </c>
      <c r="E7" s="612"/>
      <c r="F7" s="612"/>
      <c r="G7" s="612"/>
      <c r="H7" s="612"/>
      <c r="I7" s="613"/>
      <c r="J7" s="143"/>
      <c r="K7" s="53"/>
      <c r="L7" s="156"/>
      <c r="M7" s="637" t="s">
        <v>109</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xr:uid="{00000000-0002-0000-1100-000000000000}">
      <formula1>AU13=ROUND(AU13,1)</formula1>
    </dataValidation>
    <dataValidation type="custom" allowBlank="1" showInputMessage="1" showErrorMessage="1" sqref="H24:H33" xr:uid="{00000000-0002-0000-11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11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大洋建設株式会社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219</v>
      </c>
      <c r="E7" s="612"/>
      <c r="F7" s="612"/>
      <c r="G7" s="612"/>
      <c r="H7" s="612"/>
      <c r="I7" s="613"/>
      <c r="J7" s="143"/>
      <c r="K7" s="53"/>
      <c r="L7" s="156"/>
      <c r="M7" s="637" t="s">
        <v>110</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xr:uid="{00000000-0002-0000-1200-000000000000}">
      <formula1>AU13=ROUND(AU13,1)</formula1>
    </dataValidation>
    <dataValidation type="custom" allowBlank="1" showInputMessage="1" showErrorMessage="1" sqref="H24:H33" xr:uid="{00000000-0002-0000-12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12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J76"/>
  <sheetViews>
    <sheetView showGridLines="0" topLeftCell="A11"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0" width="9" style="40"/>
    <col min="51" max="51" width="49.75" style="40" bestFit="1" customWidth="1"/>
    <col min="52" max="53" width="9" style="40"/>
    <col min="54" max="54" width="54.5" style="40" bestFit="1" customWidth="1"/>
    <col min="55" max="55" width="13" style="40" bestFit="1" customWidth="1"/>
    <col min="56" max="56" width="24.375" style="40" bestFit="1" customWidth="1"/>
    <col min="57"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620" t="s">
        <v>273</v>
      </c>
      <c r="C2" s="620"/>
      <c r="D2" s="620"/>
      <c r="E2" s="620"/>
      <c r="F2" s="620"/>
      <c r="G2" s="620"/>
      <c r="H2" s="620"/>
      <c r="I2"/>
      <c r="J2"/>
      <c r="K2"/>
      <c r="L2"/>
      <c r="M2"/>
      <c r="N2"/>
      <c r="O2"/>
      <c r="P2"/>
      <c r="Q2"/>
      <c r="R2"/>
      <c r="S2"/>
      <c r="T2"/>
      <c r="U2"/>
      <c r="V2"/>
      <c r="W2"/>
      <c r="X2"/>
      <c r="Y2"/>
      <c r="Z2" s="41"/>
      <c r="AA2" s="41"/>
      <c r="AB2" s="41"/>
      <c r="AC2" s="41"/>
      <c r="AD2" s="41"/>
      <c r="AE2" s="41"/>
      <c r="AF2" s="41"/>
      <c r="AG2" s="41"/>
      <c r="AH2" s="41"/>
      <c r="AI2" s="41"/>
      <c r="AJ2" s="41"/>
      <c r="AK2" s="41"/>
      <c r="AL2" s="41"/>
      <c r="AM2" s="41"/>
      <c r="AN2" s="41"/>
      <c r="AO2" s="41"/>
      <c r="AP2" s="41"/>
      <c r="AQ2" s="41"/>
      <c r="AR2" s="41"/>
      <c r="AS2" s="41"/>
      <c r="AT2" s="41"/>
      <c r="AU2" s="119"/>
      <c r="AV2" s="115"/>
      <c r="AW2" s="412"/>
    </row>
    <row r="3" spans="2:49" ht="13.15" customHeight="1" x14ac:dyDescent="0.15">
      <c r="B3" s="620"/>
      <c r="C3" s="620"/>
      <c r="D3" s="620"/>
      <c r="E3" s="620"/>
      <c r="F3" s="620"/>
      <c r="G3" s="620"/>
      <c r="H3" s="620"/>
      <c r="I3"/>
      <c r="J3"/>
      <c r="K3"/>
      <c r="L3"/>
      <c r="M3"/>
      <c r="N3"/>
      <c r="O3"/>
      <c r="P3"/>
      <c r="Q3"/>
      <c r="R3"/>
      <c r="S3"/>
      <c r="T3"/>
      <c r="U3"/>
      <c r="V3"/>
      <c r="W3"/>
      <c r="X3"/>
      <c r="Y3"/>
      <c r="Z3" s="42"/>
      <c r="AA3" s="42"/>
      <c r="AB3" s="589"/>
      <c r="AC3" s="590"/>
      <c r="AD3" s="590"/>
      <c r="AE3" s="86"/>
      <c r="AF3" s="108"/>
      <c r="AG3" s="108"/>
      <c r="AH3" s="108"/>
      <c r="AI3" s="108"/>
      <c r="AJ3" s="108"/>
      <c r="AK3" s="108"/>
      <c r="AL3" s="108"/>
      <c r="AM3" s="108"/>
      <c r="AN3" s="108"/>
      <c r="AO3" s="108"/>
      <c r="AP3" s="591" t="s">
        <v>328</v>
      </c>
      <c r="AQ3" s="592"/>
      <c r="AR3" s="593"/>
      <c r="AS3" s="597" t="s">
        <v>0</v>
      </c>
      <c r="AT3" s="598"/>
      <c r="AU3" s="118" t="s">
        <v>113</v>
      </c>
      <c r="AV3" s="116"/>
      <c r="AW3" s="412"/>
    </row>
    <row r="4" spans="2:49" ht="14.25" thickBot="1" x14ac:dyDescent="0.2">
      <c r="C4"/>
      <c r="F4"/>
      <c r="G4"/>
      <c r="H4"/>
      <c r="I4"/>
      <c r="J4"/>
      <c r="K4"/>
      <c r="L4"/>
      <c r="M4"/>
      <c r="N4"/>
      <c r="O4"/>
      <c r="P4"/>
      <c r="Q4"/>
      <c r="R4"/>
      <c r="S4"/>
      <c r="T4"/>
      <c r="U4"/>
      <c r="V4"/>
      <c r="W4"/>
      <c r="X4"/>
      <c r="Y4"/>
      <c r="Z4" s="42"/>
      <c r="AA4" s="42"/>
      <c r="AB4" s="109"/>
      <c r="AC4" s="106"/>
      <c r="AD4" s="106"/>
      <c r="AE4" s="86"/>
      <c r="AF4" s="108"/>
      <c r="AG4" s="108"/>
      <c r="AH4" s="108"/>
      <c r="AI4" s="108"/>
      <c r="AJ4" s="108"/>
      <c r="AK4" s="108"/>
      <c r="AL4" s="108"/>
      <c r="AM4" s="108"/>
      <c r="AN4" s="108"/>
      <c r="AO4" s="108"/>
      <c r="AP4" s="594"/>
      <c r="AQ4" s="595"/>
      <c r="AR4" s="596"/>
      <c r="AS4" s="599" t="str">
        <f>+表紙!N28</f>
        <v>○</v>
      </c>
      <c r="AT4" s="600"/>
      <c r="AU4" s="274" t="str">
        <f>+表紙!O28</f>
        <v>　</v>
      </c>
      <c r="AV4" s="116"/>
      <c r="AW4" s="412"/>
    </row>
    <row r="5" spans="2:49" ht="15" customHeight="1" x14ac:dyDescent="0.15">
      <c r="B5" s="153" t="s">
        <v>102</v>
      </c>
      <c r="C5" s="153"/>
      <c r="F5" s="153"/>
      <c r="G5" s="106"/>
      <c r="H5" s="106"/>
      <c r="I5" s="106"/>
      <c r="J5" s="106"/>
      <c r="K5" s="106"/>
      <c r="L5" s="106"/>
      <c r="M5" s="42"/>
      <c r="N5" s="42"/>
      <c r="O5" s="42"/>
      <c r="P5" s="42"/>
      <c r="Q5" s="42"/>
      <c r="R5" s="42"/>
      <c r="S5" s="42"/>
      <c r="T5" s="42"/>
      <c r="U5" s="42"/>
      <c r="V5" s="42"/>
      <c r="W5" s="42"/>
      <c r="X5" s="42"/>
      <c r="Y5" s="42"/>
      <c r="Z5" s="608" t="s">
        <v>101</v>
      </c>
      <c r="AA5" s="608"/>
      <c r="AB5" s="609"/>
      <c r="AC5" s="609"/>
      <c r="AD5" s="609"/>
      <c r="AE5" s="86" t="s">
        <v>95</v>
      </c>
      <c r="AF5" s="630" t="str">
        <f>+表紙!F47</f>
        <v>大洋建設株式会社</v>
      </c>
      <c r="AG5" s="630"/>
      <c r="AH5" s="630"/>
      <c r="AI5" s="630"/>
      <c r="AJ5" s="630"/>
      <c r="AK5" s="630"/>
      <c r="AL5" s="630"/>
      <c r="AM5" s="630"/>
      <c r="AN5" s="630"/>
      <c r="AO5" s="630"/>
      <c r="AP5" s="630"/>
      <c r="AQ5" s="630"/>
      <c r="AR5" s="630"/>
      <c r="AS5" s="630"/>
      <c r="AT5" s="630"/>
      <c r="AU5" s="630"/>
      <c r="AV5" s="242"/>
      <c r="AW5" s="412"/>
    </row>
    <row r="6" spans="2:49" ht="24.75" customHeight="1" thickBot="1" x14ac:dyDescent="0.2">
      <c r="B6" s="302" t="s">
        <v>443</v>
      </c>
      <c r="C6" s="155"/>
      <c r="F6" s="155"/>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2"/>
    </row>
    <row r="7" spans="2:49" ht="28.15" customHeight="1" thickBot="1" x14ac:dyDescent="0.2">
      <c r="B7" s="537" t="s">
        <v>89</v>
      </c>
      <c r="C7" s="538"/>
      <c r="D7" s="611" t="s">
        <v>329</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2"/>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2"/>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2"/>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6"/>
      <c r="AE10" s="565"/>
      <c r="AF10" s="56"/>
      <c r="AN10" s="53"/>
      <c r="AO10" s="53"/>
      <c r="AP10" s="53"/>
      <c r="AQ10" s="53"/>
      <c r="AR10" s="53"/>
      <c r="AS10"/>
      <c r="AT10"/>
      <c r="AU10"/>
      <c r="AV10"/>
      <c r="AW10" s="412"/>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2"/>
    </row>
    <row r="12" spans="2:49" ht="24.75" customHeight="1" thickTop="1" thickBot="1" x14ac:dyDescent="0.2">
      <c r="F12" s="549">
        <f>+ROUND(P12,1)+ROUND(P15,1)+ROUND(P18,1)+ROUND(P24,1)+P27-ROUND(F15,1)</f>
        <v>0</v>
      </c>
      <c r="G12" s="550"/>
      <c r="H12" s="550"/>
      <c r="I12" s="52" t="s">
        <v>256</v>
      </c>
      <c r="J12" s="53"/>
      <c r="K12" s="54"/>
      <c r="L12" s="53"/>
      <c r="M12" s="555"/>
      <c r="N12" s="55"/>
      <c r="P12" s="535"/>
      <c r="Q12" s="553"/>
      <c r="R12" s="553"/>
      <c r="S12" s="553"/>
      <c r="T12" s="52" t="s">
        <v>22</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2"/>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2"/>
    </row>
    <row r="14" spans="2:49" ht="27" customHeight="1" thickTop="1" thickBot="1" x14ac:dyDescent="0.2">
      <c r="F14" s="51" t="s">
        <v>427</v>
      </c>
      <c r="G14" s="557" t="s">
        <v>23</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2"/>
    </row>
    <row r="15" spans="2:49" ht="24.75" customHeight="1" thickBot="1" x14ac:dyDescent="0.2">
      <c r="F15" s="602"/>
      <c r="G15" s="603"/>
      <c r="H15" s="603"/>
      <c r="I15" s="44" t="s">
        <v>256</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2"/>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31</v>
      </c>
      <c r="AT16" s="529"/>
      <c r="AU16" s="95"/>
      <c r="AV16" s="44" t="s">
        <v>13</v>
      </c>
      <c r="AW16" s="412"/>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2"/>
    </row>
    <row r="18" spans="2:49" ht="24.75" customHeight="1" thickBot="1" x14ac:dyDescent="0.2">
      <c r="K18" s="56"/>
      <c r="L18" s="53"/>
      <c r="M18" s="555"/>
      <c r="N18" s="56"/>
      <c r="P18" s="535"/>
      <c r="Q18" s="553"/>
      <c r="R18" s="553"/>
      <c r="S18" s="553"/>
      <c r="T18" s="52" t="s">
        <v>14</v>
      </c>
      <c r="U18"/>
      <c r="V18" s="248"/>
      <c r="W18"/>
      <c r="X18" s="194"/>
      <c r="Y18" s="549">
        <f>+ROUND(AH9,1)+ROUND(AH12,1)+ROUND(AH15,1)+AH18</f>
        <v>0</v>
      </c>
      <c r="Z18" s="550"/>
      <c r="AA18" s="550"/>
      <c r="AB18" s="52" t="s">
        <v>4</v>
      </c>
      <c r="AC18" s="192"/>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2"/>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16" t="s">
        <v>450</v>
      </c>
    </row>
    <row r="20" spans="2:49" ht="27" customHeight="1" thickTop="1" thickBot="1" x14ac:dyDescent="0.2">
      <c r="K20" s="56"/>
      <c r="L20" s="53"/>
      <c r="M20" s="555"/>
      <c r="N20" s="56"/>
      <c r="P20" s="45" t="s">
        <v>48</v>
      </c>
      <c r="Q20" s="531" t="s">
        <v>277</v>
      </c>
      <c r="R20" s="531"/>
      <c r="S20" s="531"/>
      <c r="T20" s="532"/>
      <c r="U20" s="133"/>
      <c r="V20" s="249"/>
      <c r="W20" s="251"/>
      <c r="X20" s="252"/>
      <c r="Y20" s="136" t="s">
        <v>25</v>
      </c>
      <c r="Z20" s="531" t="s">
        <v>278</v>
      </c>
      <c r="AA20" s="531"/>
      <c r="AB20" s="532"/>
      <c r="AC20" s="53"/>
      <c r="AD20" s="53"/>
      <c r="AE20" s="555"/>
      <c r="AG20" s="53"/>
      <c r="AH20" s="53"/>
      <c r="AI20" s="56"/>
      <c r="AJ20" s="53"/>
      <c r="AK20" s="53"/>
      <c r="AL20" s="147"/>
      <c r="AM20" s="56"/>
      <c r="AN20" s="256"/>
      <c r="AO20" s="610" t="s">
        <v>254</v>
      </c>
      <c r="AP20" s="558"/>
      <c r="AQ20" s="191"/>
      <c r="AR20" s="53"/>
      <c r="AS20" s="58"/>
      <c r="AT20" s="58"/>
      <c r="AW20" s="617"/>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3"/>
      <c r="V21" s="133"/>
      <c r="W21" s="133"/>
      <c r="X21" s="133"/>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2"/>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2"/>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2"/>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34</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2"/>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2"/>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179</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2"/>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2"/>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2"/>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182</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2"/>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2"/>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2"/>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184</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2"/>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2"/>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2"/>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238"/>
      <c r="AZ36" s="238"/>
      <c r="BA36" s="238"/>
      <c r="BB36" s="238"/>
      <c r="BC36" s="238"/>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83"/>
      <c r="AZ37" s="239"/>
      <c r="BA37" s="239"/>
      <c r="BB37" s="239"/>
      <c r="BC37" s="239"/>
      <c r="BD37" s="239"/>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128"/>
      <c r="AZ38" s="128"/>
      <c r="BA38" s="128"/>
      <c r="BB38" s="128"/>
      <c r="BC38" s="128"/>
      <c r="BD38" s="128"/>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128"/>
      <c r="AZ39" s="128"/>
      <c r="BA39" s="128"/>
      <c r="BB39" s="128"/>
      <c r="BC39" s="128"/>
      <c r="BD39" s="128"/>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128"/>
      <c r="AZ40" s="128"/>
      <c r="BA40" s="128"/>
      <c r="BB40" s="128"/>
      <c r="BC40" s="128"/>
      <c r="BD40" s="128"/>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128"/>
      <c r="AZ41" s="128"/>
      <c r="BA41" s="128"/>
      <c r="BB41" s="128"/>
      <c r="BC41" s="128"/>
      <c r="BD41" s="128"/>
    </row>
    <row r="42" spans="2:62" ht="13.5" x14ac:dyDescent="0.15">
      <c r="H42" s="279"/>
      <c r="I42" s="68"/>
      <c r="J42" s="68"/>
      <c r="K42" s="68"/>
      <c r="R42" s="68"/>
      <c r="S42" s="68"/>
      <c r="T42" s="68"/>
      <c r="AQ42" s="53"/>
      <c r="AR42" s="53"/>
      <c r="AS42" s="128"/>
      <c r="AT42" s="64"/>
      <c r="AY42" s="128"/>
      <c r="AZ42" s="128"/>
      <c r="BA42" s="128"/>
      <c r="BB42" s="128"/>
      <c r="BC42" s="128"/>
      <c r="BD42" s="128"/>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ht="13.5" x14ac:dyDescent="0.15">
      <c r="H45" s="279"/>
      <c r="I45" s="68"/>
      <c r="J45" s="68"/>
      <c r="K45" s="68"/>
      <c r="R45" s="68"/>
      <c r="S45" s="68"/>
      <c r="T45" s="68"/>
      <c r="AY45" s="69"/>
      <c r="AZ45" s="69"/>
      <c r="BA45" s="69"/>
      <c r="BB45" s="69"/>
      <c r="BC45" s="69"/>
      <c r="BD45" s="69"/>
    </row>
    <row r="46" spans="2:62" ht="13.5" x14ac:dyDescent="0.15">
      <c r="H46" s="279"/>
      <c r="I46" s="68"/>
      <c r="J46" s="68"/>
      <c r="K46" s="68"/>
      <c r="R46" s="68"/>
      <c r="S46" s="68"/>
      <c r="T46" s="68"/>
      <c r="AY46" s="69"/>
      <c r="AZ46" s="69"/>
      <c r="BA46" s="69"/>
      <c r="BB46" s="69"/>
      <c r="BC46" s="69"/>
      <c r="BD46" s="69"/>
    </row>
    <row r="47" spans="2:62" ht="13.5" x14ac:dyDescent="0.15">
      <c r="H47" s="279"/>
      <c r="I47" s="68"/>
      <c r="J47" s="68"/>
      <c r="K47" s="68"/>
      <c r="R47" s="68"/>
      <c r="S47" s="68"/>
      <c r="T47" s="68"/>
      <c r="AY47" s="69"/>
      <c r="AZ47" s="69"/>
      <c r="BA47" s="69"/>
      <c r="BB47" s="69"/>
      <c r="BC47" s="69"/>
      <c r="BE47" s="67"/>
      <c r="BF47" s="67"/>
      <c r="BG47" s="69"/>
      <c r="BH47" s="69"/>
      <c r="BI47" s="69"/>
      <c r="BJ47" s="67"/>
    </row>
    <row r="48" spans="2:62" x14ac:dyDescent="0.15">
      <c r="I48" s="68"/>
      <c r="J48" s="68"/>
      <c r="K48" s="68"/>
      <c r="R48" s="68"/>
      <c r="S48" s="68"/>
      <c r="T48" s="68"/>
      <c r="BE48" s="67"/>
      <c r="BF48" s="67"/>
      <c r="BG48" s="67"/>
      <c r="BH48" s="67"/>
    </row>
    <row r="49" spans="7:62" x14ac:dyDescent="0.15">
      <c r="I49" s="68"/>
      <c r="J49" s="68"/>
      <c r="K49" s="68"/>
      <c r="R49" s="68"/>
      <c r="S49" s="68"/>
      <c r="T49" s="68"/>
      <c r="BE49" s="67"/>
      <c r="BF49" s="67"/>
      <c r="BG49" s="67"/>
      <c r="BH49" s="67"/>
    </row>
    <row r="50" spans="7:62" x14ac:dyDescent="0.15">
      <c r="I50" s="68"/>
      <c r="J50" s="68"/>
      <c r="K50" s="68"/>
      <c r="R50" s="68"/>
      <c r="S50" s="68"/>
      <c r="T50" s="68"/>
      <c r="BE50" s="67"/>
      <c r="BF50" s="67"/>
      <c r="BG50" s="67"/>
      <c r="BH50" s="67"/>
    </row>
    <row r="51" spans="7:62" x14ac:dyDescent="0.15">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xr:uid="{00000000-0002-0000-0100-000000000000}">
      <formula1>W7=ROUND(W7,1)</formula1>
    </dataValidation>
    <dataValidation type="custom" allowBlank="1" showInputMessage="1" showErrorMessage="1" sqref="H24:H33" xr:uid="{00000000-0002-0000-01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1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大洋建設株式会社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220</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xr:uid="{00000000-0002-0000-1300-000000000000}">
      <formula1>W7=ROUND(W7,1)</formula1>
    </dataValidation>
    <dataValidation type="custom" allowBlank="1" showInputMessage="1" showErrorMessage="1" sqref="H24:H33" xr:uid="{00000000-0002-0000-13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13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B1:BJ76"/>
  <sheetViews>
    <sheetView showGridLines="0" topLeftCell="A11" zoomScaleNormal="100" workbookViewId="0">
      <selection activeCell="AX26" sqref="AX26"/>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大洋建設株式会社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221</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287.40000000000003</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64"/>
      <c r="AP23" s="53"/>
      <c r="AR23" s="49"/>
      <c r="AS23" s="136" t="s">
        <v>190</v>
      </c>
      <c r="AT23" s="531" t="s">
        <v>191</v>
      </c>
      <c r="AU23" s="531"/>
      <c r="AV23" s="532"/>
      <c r="AW23" s="413"/>
    </row>
    <row r="24" spans="2:49" ht="27" customHeight="1" thickBot="1" x14ac:dyDescent="0.2">
      <c r="B24" s="614" t="s">
        <v>200</v>
      </c>
      <c r="C24" s="615"/>
      <c r="D24" s="603">
        <v>231.6</v>
      </c>
      <c r="E24" s="603"/>
      <c r="F24" s="603"/>
      <c r="G24" s="195" t="s">
        <v>198</v>
      </c>
      <c r="H24" s="581">
        <f>+F12</f>
        <v>287.40000000000003</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23.6</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287.40000000000003</v>
      </c>
      <c r="Q27" s="586"/>
      <c r="R27" s="586"/>
      <c r="S27" s="586"/>
      <c r="T27" s="44" t="s">
        <v>38</v>
      </c>
      <c r="U27" s="64"/>
      <c r="V27" s="64"/>
      <c r="Y27" s="62" t="s">
        <v>39</v>
      </c>
      <c r="Z27" s="65"/>
      <c r="AH27" s="53"/>
      <c r="AI27" s="53"/>
      <c r="AJ27" s="53"/>
      <c r="AK27" s="53"/>
      <c r="AL27" s="549">
        <f>+AH18+P27</f>
        <v>287.40000000000003</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23.6</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231.6</v>
      </c>
      <c r="E29" s="603"/>
      <c r="F29" s="603"/>
      <c r="G29" s="195" t="s">
        <v>198</v>
      </c>
      <c r="H29" s="581">
        <f>+AL27</f>
        <v>287.40000000000003</v>
      </c>
      <c r="I29" s="582"/>
      <c r="J29" s="195" t="s">
        <v>198</v>
      </c>
      <c r="M29" s="555"/>
      <c r="P29" s="56"/>
      <c r="Q29" s="144"/>
      <c r="R29" s="51" t="s">
        <v>183</v>
      </c>
      <c r="S29" s="557" t="s">
        <v>33</v>
      </c>
      <c r="T29" s="571"/>
      <c r="U29" s="571"/>
      <c r="V29" s="572"/>
      <c r="W29" s="48"/>
      <c r="X29" s="66"/>
      <c r="Y29" s="587" t="s">
        <v>258</v>
      </c>
      <c r="Z29" s="588"/>
      <c r="AA29" s="543">
        <v>0</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172.9</v>
      </c>
      <c r="E30" s="603"/>
      <c r="F30" s="603"/>
      <c r="G30" s="195" t="s">
        <v>198</v>
      </c>
      <c r="H30" s="581">
        <f>+AL30</f>
        <v>277.89999999999998</v>
      </c>
      <c r="I30" s="582"/>
      <c r="J30" s="195" t="s">
        <v>198</v>
      </c>
      <c r="M30" s="555"/>
      <c r="P30" s="56"/>
      <c r="R30" s="585">
        <f>+ROUND(AA28,1)+ROUND(AA29,1)+ROUND(AA30,1)</f>
        <v>23.6</v>
      </c>
      <c r="S30" s="586"/>
      <c r="T30" s="586"/>
      <c r="U30" s="586"/>
      <c r="V30" s="44" t="s">
        <v>16</v>
      </c>
      <c r="Y30" s="587" t="s">
        <v>186</v>
      </c>
      <c r="Z30" s="588"/>
      <c r="AA30" s="543"/>
      <c r="AB30" s="544"/>
      <c r="AC30" s="544"/>
      <c r="AD30" s="544"/>
      <c r="AE30" s="544"/>
      <c r="AF30" s="44" t="s">
        <v>13</v>
      </c>
      <c r="AL30" s="535">
        <v>277.89999999999998</v>
      </c>
      <c r="AM30" s="536"/>
      <c r="AN30" s="536"/>
      <c r="AO30" s="536"/>
      <c r="AP30" s="52" t="s">
        <v>13</v>
      </c>
      <c r="AS30" s="580"/>
      <c r="AT30" s="577"/>
      <c r="AU30" s="577"/>
      <c r="AV30" s="578"/>
      <c r="AW30" s="413"/>
    </row>
    <row r="31" spans="2:49" ht="27" customHeight="1" thickTop="1" thickBot="1" x14ac:dyDescent="0.2">
      <c r="B31" s="614" t="s">
        <v>226</v>
      </c>
      <c r="C31" s="615"/>
      <c r="D31" s="603">
        <v>0.7</v>
      </c>
      <c r="E31" s="603"/>
      <c r="F31" s="603"/>
      <c r="G31" s="195" t="s">
        <v>198</v>
      </c>
      <c r="H31" s="581">
        <f>+AS24</f>
        <v>23.6</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263.8</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xr:uid="{00000000-0002-0000-1400-000000000000}">
      <formula1>W7=ROUND(W7,1)</formula1>
    </dataValidation>
    <dataValidation type="custom" allowBlank="1" showInputMessage="1" showErrorMessage="1" sqref="H24:H33" xr:uid="{00000000-0002-0000-14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14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pageSetUpPr fitToPage="1"/>
  </sheetPr>
  <dimension ref="B1:AA65"/>
  <sheetViews>
    <sheetView showGridLines="0" topLeftCell="A11" zoomScale="70" zoomScaleNormal="70" workbookViewId="0">
      <selection activeCell="AB50" sqref="AB50"/>
    </sheetView>
  </sheetViews>
  <sheetFormatPr defaultColWidth="9" defaultRowHeight="11.25" x14ac:dyDescent="0.15"/>
  <cols>
    <col min="1" max="1" width="2.5" style="9" customWidth="1"/>
    <col min="2" max="3" width="3.75" style="9" customWidth="1"/>
    <col min="4" max="4" width="4.5" style="9" customWidth="1"/>
    <col min="5" max="5" width="3.75" style="9" customWidth="1"/>
    <col min="6" max="6" width="40.75" style="9" customWidth="1"/>
    <col min="7" max="7" width="9.75" style="9" customWidth="1"/>
    <col min="8" max="8" width="10.375" style="9" customWidth="1"/>
    <col min="9" max="26" width="9.75" style="9" customWidth="1"/>
    <col min="27" max="27" width="11.75" style="9" customWidth="1"/>
    <col min="28" max="16384" width="9" style="9"/>
  </cols>
  <sheetData>
    <row r="1" spans="2:27" ht="21" x14ac:dyDescent="0.2">
      <c r="C1" s="19" t="s">
        <v>339</v>
      </c>
      <c r="D1" s="19"/>
      <c r="E1" s="19"/>
    </row>
    <row r="2" spans="2:27" ht="23.25" customHeight="1" x14ac:dyDescent="0.15">
      <c r="E2" s="275" t="s">
        <v>340</v>
      </c>
    </row>
    <row r="3" spans="2:27" ht="14.1" customHeight="1" thickBot="1" x14ac:dyDescent="0.2">
      <c r="B3" s="687" t="s">
        <v>273</v>
      </c>
      <c r="C3" s="687"/>
      <c r="D3" s="687"/>
      <c r="E3" s="687"/>
      <c r="F3" s="687"/>
      <c r="G3" s="110"/>
      <c r="H3" s="110"/>
      <c r="I3" s="110"/>
      <c r="J3" s="110"/>
      <c r="K3" s="110"/>
      <c r="Y3"/>
      <c r="Z3"/>
      <c r="AA3" s="111"/>
    </row>
    <row r="4" spans="2:27" ht="14.1" customHeight="1" x14ac:dyDescent="0.15">
      <c r="B4" s="687"/>
      <c r="C4" s="687"/>
      <c r="D4" s="687"/>
      <c r="E4" s="687"/>
      <c r="F4" s="687"/>
      <c r="G4" s="110"/>
      <c r="H4" s="110"/>
      <c r="I4" s="110"/>
      <c r="J4" s="110"/>
      <c r="K4" s="110"/>
      <c r="Y4" s="691" t="s">
        <v>327</v>
      </c>
      <c r="Z4" s="112" t="s">
        <v>112</v>
      </c>
      <c r="AA4" s="113" t="s">
        <v>113</v>
      </c>
    </row>
    <row r="5" spans="2:27" ht="14.1" customHeight="1" thickBot="1" x14ac:dyDescent="0.2">
      <c r="C5" s="110"/>
      <c r="D5" s="110"/>
      <c r="E5" s="110"/>
      <c r="F5" s="110"/>
      <c r="G5" s="110"/>
      <c r="H5" s="110"/>
      <c r="I5" s="110"/>
      <c r="J5" s="110"/>
      <c r="K5" s="110"/>
      <c r="Y5" s="692"/>
      <c r="Z5" s="114" t="str">
        <f>+表紙!N28</f>
        <v>○</v>
      </c>
      <c r="AA5" s="114" t="str">
        <f>+表紙!O28</f>
        <v>　</v>
      </c>
    </row>
    <row r="6" spans="2:27" ht="15" customHeight="1" thickBot="1" x14ac:dyDescent="0.2">
      <c r="B6" s="165" t="s">
        <v>99</v>
      </c>
      <c r="C6" s="165"/>
      <c r="D6" s="165"/>
      <c r="E6" s="165"/>
      <c r="F6" s="165"/>
      <c r="G6" s="165"/>
      <c r="H6" s="165"/>
      <c r="I6" s="165"/>
      <c r="J6" s="165"/>
      <c r="K6" s="165"/>
      <c r="L6" s="87"/>
      <c r="M6" s="688"/>
      <c r="N6" s="688"/>
      <c r="O6" s="87" t="s">
        <v>97</v>
      </c>
      <c r="P6" s="693" t="str">
        <f>+表紙!F47</f>
        <v>大洋建設株式会社</v>
      </c>
      <c r="Q6" s="693"/>
      <c r="R6" s="693"/>
      <c r="S6" s="693"/>
      <c r="T6" s="693"/>
      <c r="U6" s="693"/>
      <c r="V6" s="688"/>
      <c r="W6" s="688"/>
      <c r="X6" s="688"/>
      <c r="Y6" s="688"/>
      <c r="Z6" s="688"/>
      <c r="AA6" s="185" t="s">
        <v>96</v>
      </c>
    </row>
    <row r="7" spans="2:27" ht="14.25" x14ac:dyDescent="0.15">
      <c r="B7" s="121"/>
      <c r="C7" s="122"/>
      <c r="D7" s="122"/>
      <c r="E7" s="122"/>
      <c r="F7" s="15"/>
      <c r="G7" s="17" t="s">
        <v>63</v>
      </c>
      <c r="H7" s="17" t="s">
        <v>64</v>
      </c>
      <c r="I7" s="17" t="s">
        <v>65</v>
      </c>
      <c r="J7" s="17" t="s">
        <v>66</v>
      </c>
      <c r="K7" s="17" t="s">
        <v>67</v>
      </c>
      <c r="L7" s="17" t="s">
        <v>68</v>
      </c>
      <c r="M7" s="17" t="s">
        <v>69</v>
      </c>
      <c r="N7" s="17" t="s">
        <v>70</v>
      </c>
      <c r="O7" s="17" t="s">
        <v>71</v>
      </c>
      <c r="P7" s="17" t="s">
        <v>72</v>
      </c>
      <c r="Q7" s="17" t="s">
        <v>73</v>
      </c>
      <c r="R7" s="17" t="s">
        <v>74</v>
      </c>
      <c r="S7" s="17" t="s">
        <v>75</v>
      </c>
      <c r="T7" s="17" t="s">
        <v>76</v>
      </c>
      <c r="U7" s="17" t="s">
        <v>77</v>
      </c>
      <c r="V7" s="17" t="s">
        <v>78</v>
      </c>
      <c r="W7" s="17" t="s">
        <v>79</v>
      </c>
      <c r="X7" s="17" t="s">
        <v>80</v>
      </c>
      <c r="Y7" s="17" t="s">
        <v>81</v>
      </c>
      <c r="Z7" s="18" t="s">
        <v>82</v>
      </c>
      <c r="AA7" s="16"/>
    </row>
    <row r="8" spans="2:27" s="10" customFormat="1" ht="28.9" customHeight="1" thickBot="1" x14ac:dyDescent="0.2">
      <c r="B8" s="11"/>
      <c r="C8" s="120"/>
      <c r="D8" s="120"/>
      <c r="E8" s="120"/>
      <c r="F8" s="12"/>
      <c r="G8" s="13" t="s">
        <v>333</v>
      </c>
      <c r="H8" s="13" t="s">
        <v>246</v>
      </c>
      <c r="I8" s="13" t="s">
        <v>247</v>
      </c>
      <c r="J8" s="13" t="s">
        <v>248</v>
      </c>
      <c r="K8" s="13" t="s">
        <v>249</v>
      </c>
      <c r="L8" s="13" t="s">
        <v>383</v>
      </c>
      <c r="M8" s="13" t="s">
        <v>250</v>
      </c>
      <c r="N8" s="13" t="s">
        <v>251</v>
      </c>
      <c r="O8" s="13" t="s">
        <v>252</v>
      </c>
      <c r="P8" s="405" t="s">
        <v>389</v>
      </c>
      <c r="Q8" s="406" t="s">
        <v>382</v>
      </c>
      <c r="R8" s="13" t="s">
        <v>83</v>
      </c>
      <c r="S8" s="13" t="s">
        <v>85</v>
      </c>
      <c r="T8" s="212" t="s">
        <v>268</v>
      </c>
      <c r="U8" s="13" t="s">
        <v>86</v>
      </c>
      <c r="V8" s="13" t="s">
        <v>84</v>
      </c>
      <c r="W8" s="13" t="s">
        <v>381</v>
      </c>
      <c r="X8" s="13" t="s">
        <v>380</v>
      </c>
      <c r="Y8" s="13" t="s">
        <v>87</v>
      </c>
      <c r="Z8" s="407" t="s">
        <v>384</v>
      </c>
      <c r="AA8" s="14" t="s">
        <v>62</v>
      </c>
    </row>
    <row r="9" spans="2:27" ht="24" customHeight="1" thickTop="1" x14ac:dyDescent="0.15">
      <c r="B9" s="166"/>
      <c r="C9" s="689" t="s">
        <v>232</v>
      </c>
      <c r="D9" s="689"/>
      <c r="E9" s="689"/>
      <c r="F9" s="690"/>
      <c r="G9" s="320">
        <f>IF(OR(ｱ.燃え殻!D24&gt;0,ｱ.燃え殻!D24&lt;0),ｱ.燃え殻!D24,IF(G$19&gt;0,"0",0))</f>
        <v>0</v>
      </c>
      <c r="H9" s="320">
        <f>IF(OR(ｲ.汚泥!D24&gt;0,ｲ.汚泥!D24&lt;0),ｲ.汚泥!D24,IF(H$19&gt;0,"0",0))</f>
        <v>1451.3</v>
      </c>
      <c r="I9" s="320">
        <f>IF(OR(ｳ.廃油!D24&gt;0,ｳ.廃油!D24&lt;0),ｳ.廃油!D24,IF(I$19&gt;0,"0",0))</f>
        <v>0</v>
      </c>
      <c r="J9" s="320">
        <f>IF(OR(ｴ.廃酸!$D24&gt;0,ｴ.廃酸!$D24&lt;0),ｴ.廃酸!D24,IF(J$19&gt;0,"0",0))</f>
        <v>0</v>
      </c>
      <c r="K9" s="320">
        <f>IF(OR(ｵ.廃ｱﾙｶﾘ!$D24&gt;0,ｵ.廃ｱﾙｶﾘ!$D24&lt;0),ｵ.廃ｱﾙｶﾘ!D24,IF(K$19&gt;0,"0",0))</f>
        <v>0</v>
      </c>
      <c r="L9" s="320">
        <f>IF(OR(ｶ.廃ﾌﾟﾗ類!D24&gt;0,ｶ.廃ﾌﾟﾗ類!D24&lt;0),ｶ.廃ﾌﾟﾗ類!D24,IF(L$19&gt;0,"0",0))</f>
        <v>88.5</v>
      </c>
      <c r="M9" s="320">
        <f>IF(OR(ｷ.紙くず!D24&gt;0,ｷ.紙くず!D24&lt;0),ｷ.紙くず!D24,IF(M$19&gt;0,"0",0))</f>
        <v>71.599999999999994</v>
      </c>
      <c r="N9" s="320">
        <f>IF(OR(ｸ.木くず!D24&gt;0,ｸ.木くず!D24&lt;0),ｸ.木くず!D24,IF(N$19&gt;0,"0",0))</f>
        <v>1523.9</v>
      </c>
      <c r="O9" s="320">
        <f>IF(OR(ｹ.繊維くず!D24&gt;0,ｹ.繊維くず!D24&lt;0),ｹ.繊維くず!D24,IF(O$19&gt;0,"0",0))</f>
        <v>2.1</v>
      </c>
      <c r="P9" s="320">
        <f>IF(OR(ｺ.動植物性残さ!D24&gt;0,ｺ.動植物性残さ!D24&lt;0),ｺ.動植物性残さ!D24,IF(P$19&gt;0,"0",0))</f>
        <v>0</v>
      </c>
      <c r="Q9" s="320">
        <f>IF(OR(ｻ.動物系固形不要物!D24&gt;0,ｻ.動物系固形不要物!D24&lt;0),ｻ.動物系固形不要物!D24,IF(Q$19&gt;0,"0",0))</f>
        <v>0</v>
      </c>
      <c r="R9" s="320">
        <f>IF(OR(ｼ.ｺﾞﾑくず!D24&gt;0,ｼ.ｺﾞﾑくず!D24&lt;0),ｼ.ｺﾞﾑくず!D24,IF(R$19&gt;0,"0",0))</f>
        <v>0</v>
      </c>
      <c r="S9" s="320">
        <f>IF(OR(ｽ.金属くず!D24&gt;0,ｽ.金属くず!D24&lt;0),ｽ.金属くず!D24,IF(S$19&gt;0,"0",0))</f>
        <v>8.9</v>
      </c>
      <c r="T9" s="320">
        <f>IF(OR(ｾ.ｶﾞﾗｽ･ｺﾝｸﾘ･陶磁器くず!D24&gt;0,ｾ.ｶﾞﾗｽ･ｺﾝｸﾘ･陶磁器くず!D24&lt;0),ｾ.ｶﾞﾗｽ･ｺﾝｸﾘ･陶磁器くず!D24,IF(T$19&gt;0,"0",0))</f>
        <v>98.3</v>
      </c>
      <c r="U9" s="320">
        <f>IF(OR(ｿ.鉱さい!D24&gt;0,ｿ.鉱さい!D24&lt;0),ｿ.鉱さい!D24,IF(U$19&gt;0,"0",0))</f>
        <v>0</v>
      </c>
      <c r="V9" s="320">
        <f>IF(OR(ﾀ.がれき類!D24&gt;0,ﾀ.がれき類!D24&lt;0),ﾀ.がれき類!D24,IF(V$19&gt;0,"0",0))</f>
        <v>2630.7</v>
      </c>
      <c r="W9" s="320">
        <f>IF(OR(ﾁ.動物のふん尿!D24&gt;0,ﾁ.動物のふん尿!D24&lt;0),ﾁ.動物のふん尿!D24,IF(W$19&gt;0,"0",0))</f>
        <v>0</v>
      </c>
      <c r="X9" s="320">
        <f>IF(OR(ﾂ.動物の死体!D24&gt;0,ﾂ.動物の死体!D24&lt;0),ﾂ.動物の死体!D24,IF(X$19&gt;0,"0",0))</f>
        <v>0</v>
      </c>
      <c r="Y9" s="320">
        <f>IF(OR(ﾃ.ばいじん!D24&gt;0,ﾃ.ばいじん!D24&lt;0),ﾃ.ばいじん!D24,IF(Y$19&gt;0,"0",0))</f>
        <v>0</v>
      </c>
      <c r="Z9" s="321">
        <f>IF(OR(ﾄ.混合廃棄物その他!D24&gt;0,ﾄ.混合廃棄物その他!D24&lt;0),ﾄ.混合廃棄物その他!D24,IF(Z$19&gt;0,"0",0))</f>
        <v>231.6</v>
      </c>
      <c r="AA9" s="322">
        <f>IF(SUM(G9:Z9)&gt;0,SUM(G9:Z9),IF(AA$19&gt;0,"0",0))</f>
        <v>6106.9000000000005</v>
      </c>
    </row>
    <row r="10" spans="2:27" ht="24" customHeight="1" x14ac:dyDescent="0.15">
      <c r="B10" s="169" t="s">
        <v>352</v>
      </c>
      <c r="C10" s="682" t="s">
        <v>320</v>
      </c>
      <c r="D10" s="682"/>
      <c r="E10" s="682"/>
      <c r="F10" s="683"/>
      <c r="G10" s="323">
        <f>IF(OR(ｱ.燃え殻!D25&gt;0,ｱ.燃え殻!D25&lt;0),ｱ.燃え殻!D25,IF(G$19&gt;0,"0",0))</f>
        <v>0</v>
      </c>
      <c r="H10" s="323" t="str">
        <f>IF(OR(ｲ.汚泥!D25&gt;0,ｲ.汚泥!D25&lt;0),ｲ.汚泥!D25,IF(H$19&gt;0,"0",0))</f>
        <v>0</v>
      </c>
      <c r="I10" s="323">
        <f>IF(OR(ｳ.廃油!D25&gt;0,ｳ.廃油!D25&lt;0),ｳ.廃油!D25,IF(I$19&gt;0,"0",0))</f>
        <v>0</v>
      </c>
      <c r="J10" s="323">
        <f>IF(OR(ｴ.廃酸!$D25&gt;0,ｴ.廃酸!$D25&lt;0),ｴ.廃酸!D25,IF(J$19&gt;0,"0",0))</f>
        <v>0</v>
      </c>
      <c r="K10" s="323">
        <f>IF(OR(ｵ.廃ｱﾙｶﾘ!$D25&gt;0,ｵ.廃ｱﾙｶﾘ!$D25&lt;0),ｵ.廃ｱﾙｶﾘ!D25,IF(K$19&gt;0,"0",0))</f>
        <v>0</v>
      </c>
      <c r="L10" s="323" t="str">
        <f>IF(OR(ｶ.廃ﾌﾟﾗ類!D25&gt;0,ｶ.廃ﾌﾟﾗ類!D25&lt;0),ｶ.廃ﾌﾟﾗ類!D25,IF(L$19&gt;0,"0",0))</f>
        <v>0</v>
      </c>
      <c r="M10" s="323" t="str">
        <f>IF(OR(ｷ.紙くず!D25&gt;0,ｷ.紙くず!D25&lt;0),ｷ.紙くず!D25,IF(M$19&gt;0,"0",0))</f>
        <v>0</v>
      </c>
      <c r="N10" s="323" t="str">
        <f>IF(OR(ｸ.木くず!D25&gt;0,ｸ.木くず!D25&lt;0),ｸ.木くず!D25,IF(N$19&gt;0,"0",0))</f>
        <v>0</v>
      </c>
      <c r="O10" s="323" t="str">
        <f>IF(OR(ｹ.繊維くず!D25&gt;0,ｹ.繊維くず!D25&lt;0),ｹ.繊維くず!D25,IF(O$19&gt;0,"0",0))</f>
        <v>0</v>
      </c>
      <c r="P10" s="323">
        <f>IF(OR(ｺ.動植物性残さ!D25&gt;0,ｺ.動植物性残さ!D25&lt;0),ｺ.動植物性残さ!D25,IF(P$19&gt;0,"0",0))</f>
        <v>0</v>
      </c>
      <c r="Q10" s="323">
        <f>IF(OR(ｻ.動物系固形不要物!D25&gt;0,ｻ.動物系固形不要物!D25&lt;0),ｻ.動物系固形不要物!D25,IF(Q$19&gt;0,"0",0))</f>
        <v>0</v>
      </c>
      <c r="R10" s="323">
        <f>IF(OR(ｼ.ｺﾞﾑくず!D25&gt;0,ｼ.ｺﾞﾑくず!D25&lt;0),ｼ.ｺﾞﾑくず!D25,IF(R$19&gt;0,"0",0))</f>
        <v>0</v>
      </c>
      <c r="S10" s="323" t="str">
        <f>IF(OR(ｽ.金属くず!D25&gt;0,ｽ.金属くず!D25&lt;0),ｽ.金属くず!D25,IF(S$19&gt;0,"0",0))</f>
        <v>0</v>
      </c>
      <c r="T10" s="323" t="str">
        <f>IF(OR(ｾ.ｶﾞﾗｽ･ｺﾝｸﾘ･陶磁器くず!D25&gt;0,ｾ.ｶﾞﾗｽ･ｺﾝｸﾘ･陶磁器くず!D25&lt;0),ｾ.ｶﾞﾗｽ･ｺﾝｸﾘ･陶磁器くず!D25,IF(T$19&gt;0,"0",0))</f>
        <v>0</v>
      </c>
      <c r="U10" s="323">
        <f>IF(OR(ｿ.鉱さい!D25&gt;0,ｿ.鉱さい!D25&lt;0),ｿ.鉱さい!D25,IF(U$19&gt;0,"0",0))</f>
        <v>0</v>
      </c>
      <c r="V10" s="323" t="str">
        <f>IF(OR(ﾀ.がれき類!D25&gt;0,ﾀ.がれき類!D25&lt;0),ﾀ.がれき類!D25,IF(V$19&gt;0,"0",0))</f>
        <v>0</v>
      </c>
      <c r="W10" s="323">
        <f>IF(OR(ﾁ.動物のふん尿!D25&gt;0,ﾁ.動物のふん尿!D25&lt;0),ﾁ.動物のふん尿!D25,IF(W$19&gt;0,"0",0))</f>
        <v>0</v>
      </c>
      <c r="X10" s="323">
        <f>IF(OR(ﾂ.動物の死体!D25&gt;0,ﾂ.動物の死体!D25&lt;0),ﾂ.動物の死体!D25,IF(X$19&gt;0,"0",0))</f>
        <v>0</v>
      </c>
      <c r="Y10" s="323">
        <f>IF(OR(ﾃ.ばいじん!D25&gt;0,ﾃ.ばいじん!D25&lt;0),ﾃ.ばいじん!D25,IF(Y$19&gt;0,"0",0))</f>
        <v>0</v>
      </c>
      <c r="Z10" s="324" t="str">
        <f>IF(OR(ﾄ.混合廃棄物その他!D25&gt;0,ﾄ.混合廃棄物その他!D25&lt;0),ﾄ.混合廃棄物その他!D25,IF(Z$19&gt;0,"0",0))</f>
        <v>0</v>
      </c>
      <c r="AA10" s="325" t="str">
        <f t="shared" ref="AA10:AA18" si="0">IF(SUM(G10:Z10)&gt;0,SUM(G10:Z10),IF(AA$19&gt;0,"0",0))</f>
        <v>0</v>
      </c>
    </row>
    <row r="11" spans="2:27" ht="24" customHeight="1" x14ac:dyDescent="0.15">
      <c r="B11" s="169" t="s">
        <v>353</v>
      </c>
      <c r="C11" s="684" t="s">
        <v>321</v>
      </c>
      <c r="D11" s="684"/>
      <c r="E11" s="684"/>
      <c r="F11" s="685"/>
      <c r="G11" s="326">
        <f>IF(OR(ｱ.燃え殻!D26&gt;0,ｱ.燃え殻!D26&lt;0),ｱ.燃え殻!D26,IF(G$19&gt;0,"0",0))</f>
        <v>0</v>
      </c>
      <c r="H11" s="326" t="str">
        <f>IF(OR(ｲ.汚泥!D26&gt;0,ｲ.汚泥!D26&lt;0),ｲ.汚泥!D26,IF(H$19&gt;0,"0",0))</f>
        <v>0</v>
      </c>
      <c r="I11" s="326">
        <f>IF(OR(ｳ.廃油!D26&gt;0,ｳ.廃油!D26&lt;0),ｳ.廃油!D26,IF(I$19&gt;0,"0",0))</f>
        <v>0</v>
      </c>
      <c r="J11" s="326">
        <f>IF(OR(ｴ.廃酸!$D26&gt;0,ｴ.廃酸!$D26&lt;0),ｴ.廃酸!D26,IF(J$19&gt;0,"0",0))</f>
        <v>0</v>
      </c>
      <c r="K11" s="326">
        <f>IF(OR(ｵ.廃ｱﾙｶﾘ!$D26&gt;0,ｵ.廃ｱﾙｶﾘ!$D26&lt;0),ｵ.廃ｱﾙｶﾘ!D26,IF(K$19&gt;0,"0",0))</f>
        <v>0</v>
      </c>
      <c r="L11" s="326" t="str">
        <f>IF(OR(ｶ.廃ﾌﾟﾗ類!D26&gt;0,ｶ.廃ﾌﾟﾗ類!D26&lt;0),ｶ.廃ﾌﾟﾗ類!D26,IF(L$19&gt;0,"0",0))</f>
        <v>0</v>
      </c>
      <c r="M11" s="326" t="str">
        <f>IF(OR(ｷ.紙くず!D26&gt;0,ｷ.紙くず!D26&lt;0),ｷ.紙くず!D26,IF(M$19&gt;0,"0",0))</f>
        <v>0</v>
      </c>
      <c r="N11" s="326" t="str">
        <f>IF(OR(ｸ.木くず!D26&gt;0,ｸ.木くず!D26&lt;0),ｸ.木くず!D26,IF(N$19&gt;0,"0",0))</f>
        <v>0</v>
      </c>
      <c r="O11" s="326" t="str">
        <f>IF(OR(ｹ.繊維くず!D26&gt;0,ｹ.繊維くず!D26&lt;0),ｹ.繊維くず!D26,IF(O$19&gt;0,"0",0))</f>
        <v>0</v>
      </c>
      <c r="P11" s="326">
        <f>IF(OR(ｺ.動植物性残さ!D26&gt;0,ｺ.動植物性残さ!D26&lt;0),ｺ.動植物性残さ!D26,IF(P$19&gt;0,"0",0))</f>
        <v>0</v>
      </c>
      <c r="Q11" s="326">
        <f>IF(OR(ｻ.動物系固形不要物!D26&gt;0,ｻ.動物系固形不要物!D26&lt;0),ｻ.動物系固形不要物!D26,IF(Q$19&gt;0,"0",0))</f>
        <v>0</v>
      </c>
      <c r="R11" s="326">
        <f>IF(OR(ｼ.ｺﾞﾑくず!D26&gt;0,ｼ.ｺﾞﾑくず!D26&lt;0),ｼ.ｺﾞﾑくず!D26,IF(R$19&gt;0,"0",0))</f>
        <v>0</v>
      </c>
      <c r="S11" s="326" t="str">
        <f>IF(OR(ｽ.金属くず!D26&gt;0,ｽ.金属くず!D26&lt;0),ｽ.金属くず!D26,IF(S$19&gt;0,"0",0))</f>
        <v>0</v>
      </c>
      <c r="T11" s="326" t="str">
        <f>IF(OR(ｾ.ｶﾞﾗｽ･ｺﾝｸﾘ･陶磁器くず!D26&gt;0,ｾ.ｶﾞﾗｽ･ｺﾝｸﾘ･陶磁器くず!D26&lt;0),ｾ.ｶﾞﾗｽ･ｺﾝｸﾘ･陶磁器くず!D26,IF(T$19&gt;0,"0",0))</f>
        <v>0</v>
      </c>
      <c r="U11" s="326">
        <f>IF(OR(ｿ.鉱さい!D26&gt;0,ｿ.鉱さい!D26&lt;0),ｿ.鉱さい!D26,IF(U$19&gt;0,"0",0))</f>
        <v>0</v>
      </c>
      <c r="V11" s="326" t="str">
        <f>IF(OR(ﾀ.がれき類!D26&gt;0,ﾀ.がれき類!D26&lt;0),ﾀ.がれき類!D26,IF(V$19&gt;0,"0",0))</f>
        <v>0</v>
      </c>
      <c r="W11" s="326">
        <f>IF(OR(ﾁ.動物のふん尿!D26&gt;0,ﾁ.動物のふん尿!D26&lt;0),ﾁ.動物のふん尿!D26,IF(W$19&gt;0,"0",0))</f>
        <v>0</v>
      </c>
      <c r="X11" s="326">
        <f>IF(OR(ﾂ.動物の死体!D26&gt;0,ﾂ.動物の死体!D26&lt;0),ﾂ.動物の死体!D26,IF(X$19&gt;0,"0",0))</f>
        <v>0</v>
      </c>
      <c r="Y11" s="326">
        <f>IF(OR(ﾃ.ばいじん!D26&gt;0,ﾃ.ばいじん!D26&lt;0),ﾃ.ばいじん!D26,IF(Y$19&gt;0,"0",0))</f>
        <v>0</v>
      </c>
      <c r="Z11" s="327" t="str">
        <f>IF(OR(ﾄ.混合廃棄物その他!D26&gt;0,ﾄ.混合廃棄物その他!D26&lt;0),ﾄ.混合廃棄物その他!D26,IF(Z$19&gt;0,"0",0))</f>
        <v>0</v>
      </c>
      <c r="AA11" s="328" t="str">
        <f t="shared" si="0"/>
        <v>0</v>
      </c>
    </row>
    <row r="12" spans="2:27" ht="24" customHeight="1" x14ac:dyDescent="0.15">
      <c r="B12" s="169">
        <v>5</v>
      </c>
      <c r="C12" s="684" t="s">
        <v>322</v>
      </c>
      <c r="D12" s="684"/>
      <c r="E12" s="684"/>
      <c r="F12" s="685"/>
      <c r="G12" s="326">
        <f>IF(OR(ｱ.燃え殻!D27&gt;0,ｱ.燃え殻!D27&lt;0),ｱ.燃え殻!D27,IF(G$19&gt;0,"0",0))</f>
        <v>0</v>
      </c>
      <c r="H12" s="326" t="str">
        <f>IF(OR(ｲ.汚泥!D27&gt;0,ｲ.汚泥!D27&lt;0),ｲ.汚泥!D27,IF(H$19&gt;0,"0",0))</f>
        <v>0</v>
      </c>
      <c r="I12" s="326">
        <f>IF(OR(ｳ.廃油!D27&gt;0,ｳ.廃油!D27&lt;0),ｳ.廃油!D27,IF(I$19&gt;0,"0",0))</f>
        <v>0</v>
      </c>
      <c r="J12" s="326">
        <f>IF(OR(ｴ.廃酸!$D27&gt;0,ｴ.廃酸!$D27&lt;0),ｴ.廃酸!D27,IF(J$19&gt;0,"0",0))</f>
        <v>0</v>
      </c>
      <c r="K12" s="326">
        <f>IF(OR(ｵ.廃ｱﾙｶﾘ!$D27&gt;0,ｵ.廃ｱﾙｶﾘ!$D27&lt;0),ｵ.廃ｱﾙｶﾘ!D27,IF(K$19&gt;0,"0",0))</f>
        <v>0</v>
      </c>
      <c r="L12" s="326" t="str">
        <f>IF(OR(ｶ.廃ﾌﾟﾗ類!D27&gt;0,ｶ.廃ﾌﾟﾗ類!D27&lt;0),ｶ.廃ﾌﾟﾗ類!D27,IF(L$19&gt;0,"0",0))</f>
        <v>0</v>
      </c>
      <c r="M12" s="326" t="str">
        <f>IF(OR(ｷ.紙くず!D27&gt;0,ｷ.紙くず!D27&lt;0),ｷ.紙くず!D27,IF(M$19&gt;0,"0",0))</f>
        <v>0</v>
      </c>
      <c r="N12" s="326" t="str">
        <f>IF(OR(ｸ.木くず!D27&gt;0,ｸ.木くず!D27&lt;0),ｸ.木くず!D27,IF(N$19&gt;0,"0",0))</f>
        <v>0</v>
      </c>
      <c r="O12" s="326" t="str">
        <f>IF(OR(ｹ.繊維くず!D27&gt;0,ｹ.繊維くず!D27&lt;0),ｹ.繊維くず!D27,IF(O$19&gt;0,"0",0))</f>
        <v>0</v>
      </c>
      <c r="P12" s="326">
        <f>IF(OR(ｺ.動植物性残さ!D27&gt;0,ｺ.動植物性残さ!D27&lt;0),ｺ.動植物性残さ!D27,IF(P$19&gt;0,"0",0))</f>
        <v>0</v>
      </c>
      <c r="Q12" s="326">
        <f>IF(OR(ｻ.動物系固形不要物!D27&gt;0,ｻ.動物系固形不要物!D27&lt;0),ｻ.動物系固形不要物!D27,IF(Q$19&gt;0,"0",0))</f>
        <v>0</v>
      </c>
      <c r="R12" s="326">
        <f>IF(OR(ｼ.ｺﾞﾑくず!D27&gt;0,ｼ.ｺﾞﾑくず!D27&lt;0),ｼ.ｺﾞﾑくず!D27,IF(R$19&gt;0,"0",0))</f>
        <v>0</v>
      </c>
      <c r="S12" s="326" t="str">
        <f>IF(OR(ｽ.金属くず!D27&gt;0,ｽ.金属くず!D27&lt;0),ｽ.金属くず!D27,IF(S$19&gt;0,"0",0))</f>
        <v>0</v>
      </c>
      <c r="T12" s="326" t="str">
        <f>IF(OR(ｾ.ｶﾞﾗｽ･ｺﾝｸﾘ･陶磁器くず!D27&gt;0,ｾ.ｶﾞﾗｽ･ｺﾝｸﾘ･陶磁器くず!D27&lt;0),ｾ.ｶﾞﾗｽ･ｺﾝｸﾘ･陶磁器くず!D27,IF(T$19&gt;0,"0",0))</f>
        <v>0</v>
      </c>
      <c r="U12" s="326">
        <f>IF(OR(ｿ.鉱さい!D27&gt;0,ｿ.鉱さい!D27&lt;0),ｿ.鉱さい!D27,IF(U$19&gt;0,"0",0))</f>
        <v>0</v>
      </c>
      <c r="V12" s="326" t="str">
        <f>IF(OR(ﾀ.がれき類!D27&gt;0,ﾀ.がれき類!D27&lt;0),ﾀ.がれき類!D27,IF(V$19&gt;0,"0",0))</f>
        <v>0</v>
      </c>
      <c r="W12" s="326">
        <f>IF(OR(ﾁ.動物のふん尿!D27&gt;0,ﾁ.動物のふん尿!D27&lt;0),ﾁ.動物のふん尿!D27,IF(W$19&gt;0,"0",0))</f>
        <v>0</v>
      </c>
      <c r="X12" s="326">
        <f>IF(OR(ﾂ.動物の死体!D27&gt;0,ﾂ.動物の死体!D27&lt;0),ﾂ.動物の死体!D27,IF(X$19&gt;0,"0",0))</f>
        <v>0</v>
      </c>
      <c r="Y12" s="326">
        <f>IF(OR(ﾃ.ばいじん!D27&gt;0,ﾃ.ばいじん!D27&lt;0),ﾃ.ばいじん!D27,IF(Y$19&gt;0,"0",0))</f>
        <v>0</v>
      </c>
      <c r="Z12" s="327" t="str">
        <f>IF(OR(ﾄ.混合廃棄物その他!D27&gt;0,ﾄ.混合廃棄物その他!D27&lt;0),ﾄ.混合廃棄物その他!D27,IF(Z$19&gt;0,"0",0))</f>
        <v>0</v>
      </c>
      <c r="AA12" s="328" t="str">
        <f t="shared" si="0"/>
        <v>0</v>
      </c>
    </row>
    <row r="13" spans="2:27" ht="24" customHeight="1" x14ac:dyDescent="0.15">
      <c r="B13" s="169" t="s">
        <v>228</v>
      </c>
      <c r="C13" s="686" t="s">
        <v>323</v>
      </c>
      <c r="D13" s="651"/>
      <c r="E13" s="651"/>
      <c r="F13" s="652"/>
      <c r="G13" s="326">
        <f>IF(OR(ｱ.燃え殻!D28&gt;0,ｱ.燃え殻!D28&lt;0),ｱ.燃え殻!D28,IF(G$19&gt;0,"0",0))</f>
        <v>0</v>
      </c>
      <c r="H13" s="326" t="str">
        <f>IF(OR(ｲ.汚泥!D28&gt;0,ｲ.汚泥!D28&lt;0),ｲ.汚泥!D28,IF(H$19&gt;0,"0",0))</f>
        <v>0</v>
      </c>
      <c r="I13" s="326">
        <f>IF(OR(ｳ.廃油!D28&gt;0,ｳ.廃油!D28&lt;0),ｳ.廃油!D28,IF(I$19&gt;0,"0",0))</f>
        <v>0</v>
      </c>
      <c r="J13" s="326">
        <f>IF(OR(ｴ.廃酸!$D28&gt;0,ｴ.廃酸!$D28&lt;0),ｴ.廃酸!D28,IF(J$19&gt;0,"0",0))</f>
        <v>0</v>
      </c>
      <c r="K13" s="326">
        <f>IF(OR(ｵ.廃ｱﾙｶﾘ!$D28&gt;0,ｵ.廃ｱﾙｶﾘ!$D28&lt;0),ｵ.廃ｱﾙｶﾘ!D28,IF(K$19&gt;0,"0",0))</f>
        <v>0</v>
      </c>
      <c r="L13" s="326" t="str">
        <f>IF(OR(ｶ.廃ﾌﾟﾗ類!D28&gt;0,ｶ.廃ﾌﾟﾗ類!D28&lt;0),ｶ.廃ﾌﾟﾗ類!D28,IF(L$19&gt;0,"0",0))</f>
        <v>0</v>
      </c>
      <c r="M13" s="326" t="str">
        <f>IF(OR(ｷ.紙くず!D28&gt;0,ｷ.紙くず!D28&lt;0),ｷ.紙くず!D28,IF(M$19&gt;0,"0",0))</f>
        <v>0</v>
      </c>
      <c r="N13" s="326" t="str">
        <f>IF(OR(ｸ.木くず!D28&gt;0,ｸ.木くず!D28&lt;0),ｸ.木くず!D28,IF(N$19&gt;0,"0",0))</f>
        <v>0</v>
      </c>
      <c r="O13" s="326" t="str">
        <f>IF(OR(ｹ.繊維くず!D28&gt;0,ｹ.繊維くず!D28&lt;0),ｹ.繊維くず!D28,IF(O$19&gt;0,"0",0))</f>
        <v>0</v>
      </c>
      <c r="P13" s="326">
        <f>IF(OR(ｺ.動植物性残さ!D28&gt;0,ｺ.動植物性残さ!D28&lt;0),ｺ.動植物性残さ!D28,IF(P$19&gt;0,"0",0))</f>
        <v>0</v>
      </c>
      <c r="Q13" s="326">
        <f>IF(OR(ｻ.動物系固形不要物!D28&gt;0,ｻ.動物系固形不要物!D28&lt;0),ｻ.動物系固形不要物!D28,IF(Q$19&gt;0,"0",0))</f>
        <v>0</v>
      </c>
      <c r="R13" s="326">
        <f>IF(OR(ｼ.ｺﾞﾑくず!D28&gt;0,ｼ.ｺﾞﾑくず!D28&lt;0),ｼ.ｺﾞﾑくず!D28,IF(R$19&gt;0,"0",0))</f>
        <v>0</v>
      </c>
      <c r="S13" s="326" t="str">
        <f>IF(OR(ｽ.金属くず!D28&gt;0,ｽ.金属くず!D28&lt;0),ｽ.金属くず!D28,IF(S$19&gt;0,"0",0))</f>
        <v>0</v>
      </c>
      <c r="T13" s="326" t="str">
        <f>IF(OR(ｾ.ｶﾞﾗｽ･ｺﾝｸﾘ･陶磁器くず!D28&gt;0,ｾ.ｶﾞﾗｽ･ｺﾝｸﾘ･陶磁器くず!D28&lt;0),ｾ.ｶﾞﾗｽ･ｺﾝｸﾘ･陶磁器くず!D28,IF(T$19&gt;0,"0",0))</f>
        <v>0</v>
      </c>
      <c r="U13" s="326">
        <f>IF(OR(ｿ.鉱さい!D28&gt;0,ｿ.鉱さい!D28&lt;0),ｿ.鉱さい!D28,IF(U$19&gt;0,"0",0))</f>
        <v>0</v>
      </c>
      <c r="V13" s="326" t="str">
        <f>IF(OR(ﾀ.がれき類!D28&gt;0,ﾀ.がれき類!D28&lt;0),ﾀ.がれき類!D28,IF(V$19&gt;0,"0",0))</f>
        <v>0</v>
      </c>
      <c r="W13" s="326">
        <f>IF(OR(ﾁ.動物のふん尿!D28&gt;0,ﾁ.動物のふん尿!D28&lt;0),ﾁ.動物のふん尿!D28,IF(W$19&gt;0,"0",0))</f>
        <v>0</v>
      </c>
      <c r="X13" s="326">
        <f>IF(OR(ﾂ.動物の死体!D28&gt;0,ﾂ.動物の死体!D28&lt;0),ﾂ.動物の死体!D28,IF(X$19&gt;0,"0",0))</f>
        <v>0</v>
      </c>
      <c r="Y13" s="326">
        <f>IF(OR(ﾃ.ばいじん!D28&gt;0,ﾃ.ばいじん!D28&lt;0),ﾃ.ばいじん!D28,IF(Y$19&gt;0,"0",0))</f>
        <v>0</v>
      </c>
      <c r="Z13" s="327" t="str">
        <f>IF(OR(ﾄ.混合廃棄物その他!D28&gt;0,ﾄ.混合廃棄物その他!D28&lt;0),ﾄ.混合廃棄物その他!D28,IF(Z$19&gt;0,"0",0))</f>
        <v>0</v>
      </c>
      <c r="AA13" s="328" t="str">
        <f t="shared" si="0"/>
        <v>0</v>
      </c>
    </row>
    <row r="14" spans="2:27" ht="24" customHeight="1" x14ac:dyDescent="0.15">
      <c r="B14" s="169" t="s">
        <v>229</v>
      </c>
      <c r="C14" s="684" t="s">
        <v>241</v>
      </c>
      <c r="D14" s="684"/>
      <c r="E14" s="684"/>
      <c r="F14" s="685"/>
      <c r="G14" s="326">
        <f>IF(OR(ｱ.燃え殻!D29&gt;0,ｱ.燃え殻!D29&lt;0),ｱ.燃え殻!D29,IF(G$19&gt;0,"0",0))</f>
        <v>0</v>
      </c>
      <c r="H14" s="326">
        <f>IF(OR(ｲ.汚泥!D29&gt;0,ｲ.汚泥!D29&lt;0),ｲ.汚泥!D29,IF(H$19&gt;0,"0",0))</f>
        <v>1451.3</v>
      </c>
      <c r="I14" s="326">
        <f>IF(OR(ｳ.廃油!D29&gt;0,ｳ.廃油!D29&lt;0),ｳ.廃油!D29,IF(I$19&gt;0,"0",0))</f>
        <v>0</v>
      </c>
      <c r="J14" s="326">
        <f>IF(OR(ｴ.廃酸!$D29&gt;0,ｴ.廃酸!$D29&lt;0),ｴ.廃酸!D29,IF(J$19&gt;0,"0",0))</f>
        <v>0</v>
      </c>
      <c r="K14" s="326">
        <f>IF(OR(ｵ.廃ｱﾙｶﾘ!$D29&gt;0,ｵ.廃ｱﾙｶﾘ!$D29&lt;0),ｵ.廃ｱﾙｶﾘ!D29,IF(K$19&gt;0,"0",0))</f>
        <v>0</v>
      </c>
      <c r="L14" s="326">
        <f>IF(OR(ｶ.廃ﾌﾟﾗ類!D29&gt;0,ｶ.廃ﾌﾟﾗ類!D29&lt;0),ｶ.廃ﾌﾟﾗ類!D29,IF(L$19&gt;0,"0",0))</f>
        <v>88.5</v>
      </c>
      <c r="M14" s="326">
        <f>IF(OR(ｷ.紙くず!D29&gt;0,ｷ.紙くず!D29&lt;0),ｷ.紙くず!D29,IF(M$19&gt;0,"0",0))</f>
        <v>71.599999999999994</v>
      </c>
      <c r="N14" s="326">
        <f>IF(OR(ｸ.木くず!D29&gt;0,ｸ.木くず!D29&lt;0),ｸ.木くず!D29,IF(N$19&gt;0,"0",0))</f>
        <v>1523.9</v>
      </c>
      <c r="O14" s="326">
        <f>IF(OR(ｹ.繊維くず!D29&gt;0,ｹ.繊維くず!D29&lt;0),ｹ.繊維くず!D29,IF(O$19&gt;0,"0",0))</f>
        <v>2.1</v>
      </c>
      <c r="P14" s="326">
        <f>IF(OR(ｺ.動植物性残さ!D29&gt;0,ｺ.動植物性残さ!D29&lt;0),ｺ.動植物性残さ!D29,IF(P$19&gt;0,"0",0))</f>
        <v>0</v>
      </c>
      <c r="Q14" s="326">
        <f>IF(OR(ｻ.動物系固形不要物!D29&gt;0,ｻ.動物系固形不要物!D29&lt;0),ｻ.動物系固形不要物!D29,IF(Q$19&gt;0,"0",0))</f>
        <v>0</v>
      </c>
      <c r="R14" s="326">
        <f>IF(OR(ｼ.ｺﾞﾑくず!D29&gt;0,ｼ.ｺﾞﾑくず!D29&lt;0),ｼ.ｺﾞﾑくず!D29,IF(R$19&gt;0,"0",0))</f>
        <v>0</v>
      </c>
      <c r="S14" s="326">
        <f>IF(OR(ｽ.金属くず!D29&gt;0,ｽ.金属くず!D29&lt;0),ｽ.金属くず!D29,IF(S$19&gt;0,"0",0))</f>
        <v>8.9</v>
      </c>
      <c r="T14" s="326">
        <f>IF(OR(ｾ.ｶﾞﾗｽ･ｺﾝｸﾘ･陶磁器くず!D29&gt;0,ｾ.ｶﾞﾗｽ･ｺﾝｸﾘ･陶磁器くず!D29&lt;0),ｾ.ｶﾞﾗｽ･ｺﾝｸﾘ･陶磁器くず!D29,IF(T$19&gt;0,"0",0))</f>
        <v>98.3</v>
      </c>
      <c r="U14" s="326">
        <f>IF(OR(ｿ.鉱さい!D29&gt;0,ｿ.鉱さい!D29&lt;0),ｿ.鉱さい!D29,IF(U$19&gt;0,"0",0))</f>
        <v>0</v>
      </c>
      <c r="V14" s="326">
        <f>IF(OR(ﾀ.がれき類!D29&gt;0,ﾀ.がれき類!D29&lt;0),ﾀ.がれき類!D29,IF(V$19&gt;0,"0",0))</f>
        <v>2630.7</v>
      </c>
      <c r="W14" s="326">
        <f>IF(OR(ﾁ.動物のふん尿!D29&gt;0,ﾁ.動物のふん尿!D29&lt;0),ﾁ.動物のふん尿!D29,IF(W$19&gt;0,"0",0))</f>
        <v>0</v>
      </c>
      <c r="X14" s="326">
        <f>IF(OR(ﾂ.動物の死体!D29&gt;0,ﾂ.動物の死体!D29&lt;0),ﾂ.動物の死体!D29,IF(X$19&gt;0,"0",0))</f>
        <v>0</v>
      </c>
      <c r="Y14" s="326">
        <f>IF(OR(ﾃ.ばいじん!D29&gt;0,ﾃ.ばいじん!D29&lt;0),ﾃ.ばいじん!D29,IF(Y$19&gt;0,"0",0))</f>
        <v>0</v>
      </c>
      <c r="Z14" s="327">
        <f>IF(OR(ﾄ.混合廃棄物その他!D29&gt;0,ﾄ.混合廃棄物その他!D29&lt;0),ﾄ.混合廃棄物その他!D29,IF(Z$19&gt;0,"0",0))</f>
        <v>231.6</v>
      </c>
      <c r="AA14" s="328">
        <f t="shared" si="0"/>
        <v>6106.9000000000005</v>
      </c>
    </row>
    <row r="15" spans="2:27" ht="24" customHeight="1" x14ac:dyDescent="0.15">
      <c r="B15" s="169" t="s">
        <v>244</v>
      </c>
      <c r="C15" s="684" t="s">
        <v>242</v>
      </c>
      <c r="D15" s="684"/>
      <c r="E15" s="684"/>
      <c r="F15" s="685"/>
      <c r="G15" s="326">
        <f>IF(OR(ｱ.燃え殻!D30&gt;0,ｱ.燃え殻!D30&lt;0),ｱ.燃え殻!D30,IF(G$19&gt;0,"0",0))</f>
        <v>0</v>
      </c>
      <c r="H15" s="326" t="str">
        <f>IF(OR(ｲ.汚泥!D30&gt;0,ｲ.汚泥!D30&lt;0),ｲ.汚泥!D30,IF(H$19&gt;0,"0",0))</f>
        <v>0</v>
      </c>
      <c r="I15" s="326">
        <f>IF(OR(ｳ.廃油!D30&gt;0,ｳ.廃油!D30&lt;0),ｳ.廃油!D30,IF(I$19&gt;0,"0",0))</f>
        <v>0</v>
      </c>
      <c r="J15" s="326">
        <f>IF(OR(ｴ.廃酸!$D30&gt;0,ｴ.廃酸!$D30&lt;0),ｴ.廃酸!D30,IF(J$19&gt;0,"0",0))</f>
        <v>0</v>
      </c>
      <c r="K15" s="326">
        <f>IF(OR(ｵ.廃ｱﾙｶﾘ!$D30&gt;0,ｵ.廃ｱﾙｶﾘ!$D30&lt;0),ｵ.廃ｱﾙｶﾘ!D30,IF(K$19&gt;0,"0",0))</f>
        <v>0</v>
      </c>
      <c r="L15" s="326">
        <f>IF(OR(ｶ.廃ﾌﾟﾗ類!D30&gt;0,ｶ.廃ﾌﾟﾗ類!D30&lt;0),ｶ.廃ﾌﾟﾗ類!D30,IF(L$19&gt;0,"0",0))</f>
        <v>79.7</v>
      </c>
      <c r="M15" s="326">
        <f>IF(OR(ｷ.紙くず!D30&gt;0,ｷ.紙くず!D30&lt;0),ｷ.紙くず!D30,IF(M$19&gt;0,"0",0))</f>
        <v>41.2</v>
      </c>
      <c r="N15" s="326">
        <f>IF(OR(ｸ.木くず!D30&gt;0,ｸ.木くず!D30&lt;0),ｸ.木くず!D30,IF(N$19&gt;0,"0",0))</f>
        <v>1501.5</v>
      </c>
      <c r="O15" s="326">
        <f>IF(OR(ｹ.繊維くず!D30&gt;0,ｹ.繊維くず!D30&lt;0),ｹ.繊維くず!D30,IF(O$19&gt;0,"0",0))</f>
        <v>0.5</v>
      </c>
      <c r="P15" s="326">
        <f>IF(OR(ｺ.動植物性残さ!D30&gt;0,ｺ.動植物性残さ!D30&lt;0),ｺ.動植物性残さ!D30,IF(P$19&gt;0,"0",0))</f>
        <v>0</v>
      </c>
      <c r="Q15" s="326">
        <f>IF(OR(ｻ.動物系固形不要物!D30&gt;0,ｻ.動物系固形不要物!D30&lt;0),ｻ.動物系固形不要物!D30,IF(Q$19&gt;0,"0",0))</f>
        <v>0</v>
      </c>
      <c r="R15" s="326">
        <f>IF(OR(ｼ.ｺﾞﾑくず!D30&gt;0,ｼ.ｺﾞﾑくず!D30&lt;0),ｼ.ｺﾞﾑくず!D30,IF(R$19&gt;0,"0",0))</f>
        <v>0</v>
      </c>
      <c r="S15" s="326">
        <f>IF(OR(ｽ.金属くず!D30&gt;0,ｽ.金属くず!D30&lt;0),ｽ.金属くず!D30,IF(S$19&gt;0,"0",0))</f>
        <v>6.8</v>
      </c>
      <c r="T15" s="326">
        <f>IF(OR(ｾ.ｶﾞﾗｽ･ｺﾝｸﾘ･陶磁器くず!D30&gt;0,ｾ.ｶﾞﾗｽ･ｺﾝｸﾘ･陶磁器くず!D30&lt;0),ｾ.ｶﾞﾗｽ･ｺﾝｸﾘ･陶磁器くず!D30,IF(T$19&gt;0,"0",0))</f>
        <v>72.3</v>
      </c>
      <c r="U15" s="326">
        <f>IF(OR(ｿ.鉱さい!D30&gt;0,ｿ.鉱さい!D30&lt;0),ｿ.鉱さい!D30,IF(U$19&gt;0,"0",0))</f>
        <v>0</v>
      </c>
      <c r="V15" s="326">
        <f>IF(OR(ﾀ.がれき類!D30&gt;0,ﾀ.がれき類!D30&lt;0),ﾀ.がれき類!D30,IF(V$19&gt;0,"0",0))</f>
        <v>1501.7</v>
      </c>
      <c r="W15" s="326">
        <f>IF(OR(ﾁ.動物のふん尿!D30&gt;0,ﾁ.動物のふん尿!D30&lt;0),ﾁ.動物のふん尿!D30,IF(W$19&gt;0,"0",0))</f>
        <v>0</v>
      </c>
      <c r="X15" s="326">
        <f>IF(OR(ﾂ.動物の死体!D30&gt;0,ﾂ.動物の死体!D30&lt;0),ﾂ.動物の死体!D30,IF(X$19&gt;0,"0",0))</f>
        <v>0</v>
      </c>
      <c r="Y15" s="326">
        <f>IF(OR(ﾃ.ばいじん!D30&gt;0,ﾃ.ばいじん!D30&lt;0),ﾃ.ばいじん!D30,IF(Y$19&gt;0,"0",0))</f>
        <v>0</v>
      </c>
      <c r="Z15" s="327">
        <f>IF(OR(ﾄ.混合廃棄物その他!D30&gt;0,ﾄ.混合廃棄物その他!D30&lt;0),ﾄ.混合廃棄物その他!D30,IF(Z$19&gt;0,"0",0))</f>
        <v>172.9</v>
      </c>
      <c r="AA15" s="328">
        <f t="shared" si="0"/>
        <v>3376.6</v>
      </c>
    </row>
    <row r="16" spans="2:27" ht="24" customHeight="1" x14ac:dyDescent="0.15">
      <c r="B16" s="169" t="s">
        <v>245</v>
      </c>
      <c r="C16" s="684" t="s">
        <v>243</v>
      </c>
      <c r="D16" s="684"/>
      <c r="E16" s="684"/>
      <c r="F16" s="685"/>
      <c r="G16" s="326">
        <f>IF(OR(ｱ.燃え殻!D31&gt;0,ｱ.燃え殻!D31&lt;0),ｱ.燃え殻!D31,IF(G$19&gt;0,"0",0))</f>
        <v>0</v>
      </c>
      <c r="H16" s="326">
        <f>IF(OR(ｲ.汚泥!D31&gt;0,ｲ.汚泥!D31&lt;0),ｲ.汚泥!D31,IF(H$19&gt;0,"0",0))</f>
        <v>1451.3</v>
      </c>
      <c r="I16" s="326">
        <f>IF(OR(ｳ.廃油!D31&gt;0,ｳ.廃油!D31&lt;0),ｳ.廃油!D31,IF(I$19&gt;0,"0",0))</f>
        <v>0</v>
      </c>
      <c r="J16" s="326">
        <f>IF(OR(ｴ.廃酸!$D31&gt;0,ｴ.廃酸!$D31&lt;0),ｴ.廃酸!D31,IF(J$19&gt;0,"0",0))</f>
        <v>0</v>
      </c>
      <c r="K16" s="326">
        <f>IF(OR(ｵ.廃ｱﾙｶﾘ!$D31&gt;0,ｵ.廃ｱﾙｶﾘ!$D31&lt;0),ｵ.廃ｱﾙｶﾘ!D31,IF(K$19&gt;0,"0",0))</f>
        <v>0</v>
      </c>
      <c r="L16" s="326">
        <f>IF(OR(ｶ.廃ﾌﾟﾗ類!D31&gt;0,ｶ.廃ﾌﾟﾗ類!D31&lt;0),ｶ.廃ﾌﾟﾗ類!D31,IF(L$19&gt;0,"0",0))</f>
        <v>88.5</v>
      </c>
      <c r="M16" s="326">
        <f>IF(OR(ｷ.紙くず!D31&gt;0,ｷ.紙くず!D31&lt;0),ｷ.紙くず!D31,IF(M$19&gt;0,"0",0))</f>
        <v>71.599999999999994</v>
      </c>
      <c r="N16" s="326">
        <f>IF(OR(ｸ.木くず!D31&gt;0,ｸ.木くず!D31&lt;0),ｸ.木くず!D31,IF(N$19&gt;0,"0",0))</f>
        <v>1523.9</v>
      </c>
      <c r="O16" s="326">
        <f>IF(OR(ｹ.繊維くず!D31&gt;0,ｹ.繊維くず!D31&lt;0),ｹ.繊維くず!D31,IF(O$19&gt;0,"0",0))</f>
        <v>2.1</v>
      </c>
      <c r="P16" s="326">
        <f>IF(OR(ｺ.動植物性残さ!D31&gt;0,ｺ.動植物性残さ!D31&lt;0),ｺ.動植物性残さ!D31,IF(P$19&gt;0,"0",0))</f>
        <v>0</v>
      </c>
      <c r="Q16" s="326">
        <f>IF(OR(ｻ.動物系固形不要物!D31&gt;0,ｻ.動物系固形不要物!D31&lt;0),ｻ.動物系固形不要物!D31,IF(Q$19&gt;0,"0",0))</f>
        <v>0</v>
      </c>
      <c r="R16" s="326">
        <f>IF(OR(ｼ.ｺﾞﾑくず!D31&gt;0,ｼ.ｺﾞﾑくず!D31&lt;0),ｼ.ｺﾞﾑくず!D31,IF(R$19&gt;0,"0",0))</f>
        <v>0</v>
      </c>
      <c r="S16" s="326">
        <f>IF(OR(ｽ.金属くず!D31&gt;0,ｽ.金属くず!D31&lt;0),ｽ.金属くず!D31,IF(S$19&gt;0,"0",0))</f>
        <v>8.9</v>
      </c>
      <c r="T16" s="326">
        <f>IF(OR(ｾ.ｶﾞﾗｽ･ｺﾝｸﾘ･陶磁器くず!D31&gt;0,ｾ.ｶﾞﾗｽ･ｺﾝｸﾘ･陶磁器くず!D31&lt;0),ｾ.ｶﾞﾗｽ･ｺﾝｸﾘ･陶磁器くず!D31,IF(T$19&gt;0,"0",0))</f>
        <v>98.3</v>
      </c>
      <c r="U16" s="326">
        <f>IF(OR(ｿ.鉱さい!D31&gt;0,ｿ.鉱さい!D31&lt;0),ｿ.鉱さい!D31,IF(U$19&gt;0,"0",0))</f>
        <v>0</v>
      </c>
      <c r="V16" s="326">
        <f>IF(OR(ﾀ.がれき類!D31&gt;0,ﾀ.がれき類!D31&lt;0),ﾀ.がれき類!D31,IF(V$19&gt;0,"0",0))</f>
        <v>2630.7</v>
      </c>
      <c r="W16" s="326">
        <f>IF(OR(ﾁ.動物のふん尿!D31&gt;0,ﾁ.動物のふん尿!D31&lt;0),ﾁ.動物のふん尿!D31,IF(W$19&gt;0,"0",0))</f>
        <v>0</v>
      </c>
      <c r="X16" s="326">
        <f>IF(OR(ﾂ.動物の死体!D31&gt;0,ﾂ.動物の死体!D31&lt;0),ﾂ.動物の死体!D31,IF(X$19&gt;0,"0",0))</f>
        <v>0</v>
      </c>
      <c r="Y16" s="326">
        <f>IF(OR(ﾃ.ばいじん!D31&gt;0,ﾃ.ばいじん!D31&lt;0),ﾃ.ばいじん!D31,IF(Y$19&gt;0,"0",0))</f>
        <v>0</v>
      </c>
      <c r="Z16" s="327">
        <f>IF(OR(ﾄ.混合廃棄物その他!D31&gt;0,ﾄ.混合廃棄物その他!D31&lt;0),ﾄ.混合廃棄物その他!D31,IF(Z$19&gt;0,"0",0))</f>
        <v>0.7</v>
      </c>
      <c r="AA16" s="328">
        <f t="shared" si="0"/>
        <v>5876</v>
      </c>
    </row>
    <row r="17" spans="2:27" ht="24" customHeight="1" x14ac:dyDescent="0.15">
      <c r="B17" s="169"/>
      <c r="C17" s="684" t="s">
        <v>428</v>
      </c>
      <c r="D17" s="684"/>
      <c r="E17" s="684"/>
      <c r="F17" s="685"/>
      <c r="G17" s="326">
        <f>IF(OR(ｱ.燃え殻!D32&gt;0,ｱ.燃え殻!D32&lt;0),ｱ.燃え殻!D32,IF(G$19&gt;0,"0",0))</f>
        <v>0</v>
      </c>
      <c r="H17" s="326" t="str">
        <f>IF(OR(ｲ.汚泥!D32&gt;0,ｲ.汚泥!D32&lt;0),ｲ.汚泥!D32,IF(H$19&gt;0,"0",0))</f>
        <v>0</v>
      </c>
      <c r="I17" s="326">
        <f>IF(OR(ｳ.廃油!D32&gt;0,ｳ.廃油!D32&lt;0),ｳ.廃油!D32,IF(I$19&gt;0,"0",0))</f>
        <v>0</v>
      </c>
      <c r="J17" s="326">
        <f>IF(OR(ｴ.廃酸!$D32&gt;0,ｴ.廃酸!$D32&lt;0),ｴ.廃酸!D32,IF(J$19&gt;0,"0",0))</f>
        <v>0</v>
      </c>
      <c r="K17" s="326">
        <f>IF(OR(ｵ.廃ｱﾙｶﾘ!$D32&gt;0,ｵ.廃ｱﾙｶﾘ!$D32&lt;0),ｵ.廃ｱﾙｶﾘ!D32,IF(K$19&gt;0,"0",0))</f>
        <v>0</v>
      </c>
      <c r="L17" s="326" t="str">
        <f>IF(OR(ｶ.廃ﾌﾟﾗ類!D32&gt;0,ｶ.廃ﾌﾟﾗ類!D32&lt;0),ｶ.廃ﾌﾟﾗ類!D32,IF(L$19&gt;0,"0",0))</f>
        <v>0</v>
      </c>
      <c r="M17" s="326" t="str">
        <f>IF(OR(ｷ.紙くず!D32&gt;0,ｷ.紙くず!D32&lt;0),ｷ.紙くず!D32,IF(M$19&gt;0,"0",0))</f>
        <v>0</v>
      </c>
      <c r="N17" s="326" t="str">
        <f>IF(OR(ｸ.木くず!D32&gt;0,ｸ.木くず!D32&lt;0),ｸ.木くず!D32,IF(N$19&gt;0,"0",0))</f>
        <v>0</v>
      </c>
      <c r="O17" s="326" t="str">
        <f>IF(OR(ｹ.繊維くず!D32&gt;0,ｹ.繊維くず!D32&lt;0),ｹ.繊維くず!D32,IF(O$19&gt;0,"0",0))</f>
        <v>0</v>
      </c>
      <c r="P17" s="326">
        <f>IF(OR(ｺ.動植物性残さ!D32&gt;0,ｺ.動植物性残さ!D32&lt;0),ｺ.動植物性残さ!D32,IF(P$19&gt;0,"0",0))</f>
        <v>0</v>
      </c>
      <c r="Q17" s="326">
        <f>IF(OR(ｻ.動物系固形不要物!D32&gt;0,ｻ.動物系固形不要物!D32&lt;0),ｻ.動物系固形不要物!D32,IF(Q$19&gt;0,"0",0))</f>
        <v>0</v>
      </c>
      <c r="R17" s="326">
        <f>IF(OR(ｼ.ｺﾞﾑくず!D32&gt;0,ｼ.ｺﾞﾑくず!D32&lt;0),ｼ.ｺﾞﾑくず!D32,IF(R$19&gt;0,"0",0))</f>
        <v>0</v>
      </c>
      <c r="S17" s="326" t="str">
        <f>IF(OR(ｽ.金属くず!D32&gt;0,ｽ.金属くず!D32&lt;0),ｽ.金属くず!D32,IF(S$19&gt;0,"0",0))</f>
        <v>0</v>
      </c>
      <c r="T17" s="326" t="str">
        <f>IF(OR(ｾ.ｶﾞﾗｽ･ｺﾝｸﾘ･陶磁器くず!D32&gt;0,ｾ.ｶﾞﾗｽ･ｺﾝｸﾘ･陶磁器くず!D32&lt;0),ｾ.ｶﾞﾗｽ･ｺﾝｸﾘ･陶磁器くず!D32,IF(T$19&gt;0,"0",0))</f>
        <v>0</v>
      </c>
      <c r="U17" s="326">
        <f>IF(OR(ｿ.鉱さい!D32&gt;0,ｿ.鉱さい!D32&lt;0),ｿ.鉱さい!D32,IF(U$19&gt;0,"0",0))</f>
        <v>0</v>
      </c>
      <c r="V17" s="326" t="str">
        <f>IF(OR(ﾀ.がれき類!D32&gt;0,ﾀ.がれき類!D32&lt;0),ﾀ.がれき類!D32,IF(V$19&gt;0,"0",0))</f>
        <v>0</v>
      </c>
      <c r="W17" s="326">
        <f>IF(OR(ﾁ.動物のふん尿!D32&gt;0,ﾁ.動物のふん尿!D32&lt;0),ﾁ.動物のふん尿!D32,IF(W$19&gt;0,"0",0))</f>
        <v>0</v>
      </c>
      <c r="X17" s="326">
        <f>IF(OR(ﾂ.動物の死体!D32&gt;0,ﾂ.動物の死体!D32&lt;0),ﾂ.動物の死体!D32,IF(X$19&gt;0,"0",0))</f>
        <v>0</v>
      </c>
      <c r="Y17" s="326">
        <f>IF(OR(ﾃ.ばいじん!D32&gt;0,ﾃ.ばいじん!D32&lt;0),ﾃ.ばいじん!D32,IF(Y$19&gt;0,"0",0))</f>
        <v>0</v>
      </c>
      <c r="Z17" s="327" t="str">
        <f>IF(OR(ﾄ.混合廃棄物その他!D32&gt;0,ﾄ.混合廃棄物その他!D32&lt;0),ﾄ.混合廃棄物その他!D32,IF(Z$19&gt;0,"0",0))</f>
        <v>0</v>
      </c>
      <c r="AA17" s="328" t="str">
        <f t="shared" si="0"/>
        <v>0</v>
      </c>
    </row>
    <row r="18" spans="2:27" ht="24" customHeight="1" thickBot="1" x14ac:dyDescent="0.2">
      <c r="B18" s="170"/>
      <c r="C18" s="198" t="s">
        <v>269</v>
      </c>
      <c r="D18" s="680" t="s">
        <v>388</v>
      </c>
      <c r="E18" s="680"/>
      <c r="F18" s="681"/>
      <c r="G18" s="329">
        <f>IF(OR(ｱ.燃え殻!D33&gt;0,ｱ.燃え殻!D33&lt;0),ｱ.燃え殻!D33,IF(G$19&gt;0,"0",0))</f>
        <v>0</v>
      </c>
      <c r="H18" s="329" t="str">
        <f>IF(OR(ｲ.汚泥!D33&gt;0,ｲ.汚泥!D33&lt;0),ｲ.汚泥!D33,IF(H$19&gt;0,"0",0))</f>
        <v>0</v>
      </c>
      <c r="I18" s="329">
        <f>IF(OR(ｳ.廃油!D33&gt;0,ｳ.廃油!D33&lt;0),ｳ.廃油!D33,IF(I$19&gt;0,"0",0))</f>
        <v>0</v>
      </c>
      <c r="J18" s="329">
        <f>IF(OR(ｴ.廃酸!$D33&gt;0,ｴ.廃酸!$D33&lt;0),ｴ.廃酸!D33,IF(J$19&gt;0,"0",0))</f>
        <v>0</v>
      </c>
      <c r="K18" s="329">
        <f>IF(OR(ｵ.廃ｱﾙｶﾘ!$D33&gt;0,ｵ.廃ｱﾙｶﾘ!$D33&lt;0),ｵ.廃ｱﾙｶﾘ!D33,IF(K$19&gt;0,"0",0))</f>
        <v>0</v>
      </c>
      <c r="L18" s="329" t="str">
        <f>IF(OR(ｶ.廃ﾌﾟﾗ類!D33&gt;0,ｶ.廃ﾌﾟﾗ類!D33&lt;0),ｶ.廃ﾌﾟﾗ類!D33,IF(L$19&gt;0,"0",0))</f>
        <v>0</v>
      </c>
      <c r="M18" s="329" t="str">
        <f>IF(OR(ｷ.紙くず!D33&gt;0,ｷ.紙くず!D33&lt;0),ｷ.紙くず!D33,IF(M$19&gt;0,"0",0))</f>
        <v>0</v>
      </c>
      <c r="N18" s="329" t="str">
        <f>IF(OR(ｸ.木くず!D33&gt;0,ｸ.木くず!D33&lt;0),ｸ.木くず!D33,IF(N$19&gt;0,"0",0))</f>
        <v>0</v>
      </c>
      <c r="O18" s="329" t="str">
        <f>IF(OR(ｹ.繊維くず!D33&gt;0,ｹ.繊維くず!D33&lt;0),ｹ.繊維くず!D33,IF(O$19&gt;0,"0",0))</f>
        <v>0</v>
      </c>
      <c r="P18" s="329">
        <f>IF(OR(ｺ.動植物性残さ!D33&gt;0,ｺ.動植物性残さ!D33&lt;0),ｺ.動植物性残さ!D33,IF(P$19&gt;0,"0",0))</f>
        <v>0</v>
      </c>
      <c r="Q18" s="329">
        <f>IF(OR(ｻ.動物系固形不要物!D33&gt;0,ｻ.動物系固形不要物!D33&lt;0),ｻ.動物系固形不要物!D33,IF(Q$19&gt;0,"0",0))</f>
        <v>0</v>
      </c>
      <c r="R18" s="329">
        <f>IF(OR(ｼ.ｺﾞﾑくず!D33&gt;0,ｼ.ｺﾞﾑくず!D33&lt;0),ｼ.ｺﾞﾑくず!D33,IF(R$19&gt;0,"0",0))</f>
        <v>0</v>
      </c>
      <c r="S18" s="329" t="str">
        <f>IF(OR(ｽ.金属くず!D33&gt;0,ｽ.金属くず!D33&lt;0),ｽ.金属くず!D33,IF(S$19&gt;0,"0",0))</f>
        <v>0</v>
      </c>
      <c r="T18" s="329" t="str">
        <f>IF(OR(ｾ.ｶﾞﾗｽ･ｺﾝｸﾘ･陶磁器くず!D33&gt;0,ｾ.ｶﾞﾗｽ･ｺﾝｸﾘ･陶磁器くず!D33&lt;0),ｾ.ｶﾞﾗｽ･ｺﾝｸﾘ･陶磁器くず!D33,IF(T$19&gt;0,"0",0))</f>
        <v>0</v>
      </c>
      <c r="U18" s="329">
        <f>IF(OR(ｿ.鉱さい!D33&gt;0,ｿ.鉱さい!D33&lt;0),ｿ.鉱さい!D33,IF(U$19&gt;0,"0",0))</f>
        <v>0</v>
      </c>
      <c r="V18" s="329" t="str">
        <f>IF(OR(ﾀ.がれき類!D33&gt;0,ﾀ.がれき類!D33&lt;0),ﾀ.がれき類!D33,IF(V$19&gt;0,"0",0))</f>
        <v>0</v>
      </c>
      <c r="W18" s="329">
        <f>IF(OR(ﾁ.動物のふん尿!D33&gt;0,ﾁ.動物のふん尿!D33&lt;0),ﾁ.動物のふん尿!D33,IF(W$19&gt;0,"0",0))</f>
        <v>0</v>
      </c>
      <c r="X18" s="329">
        <f>IF(OR(ﾂ.動物の死体!D33&gt;0,ﾂ.動物の死体!D33&lt;0),ﾂ.動物の死体!D33,IF(X$19&gt;0,"0",0))</f>
        <v>0</v>
      </c>
      <c r="Y18" s="329">
        <f>IF(OR(ﾃ.ばいじん!D33&gt;0,ﾃ.ばいじん!D33&lt;0),ﾃ.ばいじん!D33,IF(Y$19&gt;0,"0",0))</f>
        <v>0</v>
      </c>
      <c r="Z18" s="330" t="str">
        <f>IF(OR(ﾄ.混合廃棄物その他!D33&gt;0,ﾄ.混合廃棄物その他!D33&lt;0),ﾄ.混合廃棄物その他!D33,IF(Z$19&gt;0,"0",0))</f>
        <v>0</v>
      </c>
      <c r="AA18" s="331" t="str">
        <f t="shared" si="0"/>
        <v>0</v>
      </c>
    </row>
    <row r="19" spans="2:27" ht="24" customHeight="1" thickTop="1" x14ac:dyDescent="0.15">
      <c r="B19" s="166"/>
      <c r="C19" s="171" t="s">
        <v>334</v>
      </c>
      <c r="D19" s="670" t="s">
        <v>335</v>
      </c>
      <c r="E19" s="670"/>
      <c r="F19" s="671"/>
      <c r="G19" s="332">
        <f t="shared" ref="G19:Z19" si="1">+G37+G25+G23+G22+G21-G20</f>
        <v>0</v>
      </c>
      <c r="H19" s="332">
        <f t="shared" si="1"/>
        <v>246.1</v>
      </c>
      <c r="I19" s="332">
        <f t="shared" si="1"/>
        <v>0</v>
      </c>
      <c r="J19" s="332">
        <f t="shared" si="1"/>
        <v>0</v>
      </c>
      <c r="K19" s="332">
        <f t="shared" si="1"/>
        <v>0</v>
      </c>
      <c r="L19" s="332">
        <f t="shared" si="1"/>
        <v>125.1</v>
      </c>
      <c r="M19" s="332">
        <f t="shared" si="1"/>
        <v>116.3</v>
      </c>
      <c r="N19" s="332">
        <f t="shared" si="1"/>
        <v>461.5</v>
      </c>
      <c r="O19" s="332">
        <f t="shared" si="1"/>
        <v>6.9</v>
      </c>
      <c r="P19" s="332">
        <f t="shared" si="1"/>
        <v>0</v>
      </c>
      <c r="Q19" s="332">
        <f t="shared" si="1"/>
        <v>0</v>
      </c>
      <c r="R19" s="332">
        <f t="shared" si="1"/>
        <v>0</v>
      </c>
      <c r="S19" s="332">
        <f t="shared" si="1"/>
        <v>68.7</v>
      </c>
      <c r="T19" s="332">
        <f t="shared" si="1"/>
        <v>114.6</v>
      </c>
      <c r="U19" s="332">
        <f t="shared" si="1"/>
        <v>0</v>
      </c>
      <c r="V19" s="332">
        <f t="shared" si="1"/>
        <v>7007.2</v>
      </c>
      <c r="W19" s="332">
        <f t="shared" si="1"/>
        <v>0</v>
      </c>
      <c r="X19" s="332">
        <f t="shared" si="1"/>
        <v>0</v>
      </c>
      <c r="Y19" s="332">
        <f t="shared" si="1"/>
        <v>0</v>
      </c>
      <c r="Z19" s="333">
        <f t="shared" si="1"/>
        <v>287.40000000000003</v>
      </c>
      <c r="AA19" s="334">
        <f t="shared" ref="AA19:AA25" si="2">SUM(G19:Z19)</f>
        <v>8433.7999999999993</v>
      </c>
    </row>
    <row r="20" spans="2:27" ht="24" customHeight="1" thickBot="1" x14ac:dyDescent="0.2">
      <c r="B20" s="167"/>
      <c r="C20" s="218" t="s">
        <v>233</v>
      </c>
      <c r="D20" s="672" t="s">
        <v>234</v>
      </c>
      <c r="E20" s="672"/>
      <c r="F20" s="673"/>
      <c r="G20" s="335">
        <f>+ｱ.燃え殻!$F$15</f>
        <v>0</v>
      </c>
      <c r="H20" s="335">
        <f>+ｲ.汚泥!$F$15</f>
        <v>0</v>
      </c>
      <c r="I20" s="335">
        <f>+ｳ.廃油!$F$15</f>
        <v>0</v>
      </c>
      <c r="J20" s="335">
        <f>+ｴ.廃酸!$F$15</f>
        <v>0</v>
      </c>
      <c r="K20" s="335">
        <f>+ｵ.廃ｱﾙｶﾘ!$F$15</f>
        <v>0</v>
      </c>
      <c r="L20" s="335">
        <f>+ｶ.廃ﾌﾟﾗ類!$F$15</f>
        <v>0</v>
      </c>
      <c r="M20" s="335">
        <f>+ｷ.紙くず!$F$15</f>
        <v>0</v>
      </c>
      <c r="N20" s="335">
        <f>+ｸ.木くず!$F$15</f>
        <v>0</v>
      </c>
      <c r="O20" s="335">
        <f>+ｹ.繊維くず!$F$15</f>
        <v>0</v>
      </c>
      <c r="P20" s="335">
        <f>+ｺ.動植物性残さ!$F$15</f>
        <v>0</v>
      </c>
      <c r="Q20" s="335">
        <f>+ｻ.動物系固形不要物!$F$15</f>
        <v>0</v>
      </c>
      <c r="R20" s="335">
        <f>+ｼ.ｺﾞﾑくず!$F$15</f>
        <v>0</v>
      </c>
      <c r="S20" s="335">
        <f>+ｽ.金属くず!$F$15</f>
        <v>0</v>
      </c>
      <c r="T20" s="335">
        <f>+ｾ.ｶﾞﾗｽ･ｺﾝｸﾘ･陶磁器くず!$F$15</f>
        <v>0</v>
      </c>
      <c r="U20" s="335">
        <f>+ｿ.鉱さい!$F$15</f>
        <v>0</v>
      </c>
      <c r="V20" s="335">
        <f>+ﾀ.がれき類!$F$15</f>
        <v>0</v>
      </c>
      <c r="W20" s="335">
        <f>+ﾁ.動物のふん尿!$F$15</f>
        <v>0</v>
      </c>
      <c r="X20" s="335">
        <f>+ﾂ.動物の死体!$F$15</f>
        <v>0</v>
      </c>
      <c r="Y20" s="335">
        <f>+ﾃ.ばいじん!$F$15</f>
        <v>0</v>
      </c>
      <c r="Z20" s="336">
        <f>+ﾄ.混合廃棄物その他!$F$15</f>
        <v>0</v>
      </c>
      <c r="AA20" s="337">
        <f t="shared" si="2"/>
        <v>0</v>
      </c>
    </row>
    <row r="21" spans="2:27" ht="24" customHeight="1" x14ac:dyDescent="0.15">
      <c r="B21" s="167"/>
      <c r="C21" s="124"/>
      <c r="D21" s="217" t="s">
        <v>58</v>
      </c>
      <c r="E21" s="674" t="s">
        <v>284</v>
      </c>
      <c r="F21" s="675"/>
      <c r="G21" s="338">
        <f>+ｱ.燃え殻!$P$12</f>
        <v>0</v>
      </c>
      <c r="H21" s="338">
        <f>+ｲ.汚泥!$P$12</f>
        <v>0</v>
      </c>
      <c r="I21" s="338">
        <f>+ｳ.廃油!$P$12</f>
        <v>0</v>
      </c>
      <c r="J21" s="338">
        <f>+ｴ.廃酸!$P$12</f>
        <v>0</v>
      </c>
      <c r="K21" s="338">
        <f>+ｵ.廃ｱﾙｶﾘ!$P$12</f>
        <v>0</v>
      </c>
      <c r="L21" s="338">
        <f>+ｶ.廃ﾌﾟﾗ類!$P$12</f>
        <v>0</v>
      </c>
      <c r="M21" s="338">
        <f>+ｷ.紙くず!$P$12</f>
        <v>0</v>
      </c>
      <c r="N21" s="338">
        <f>+ｸ.木くず!$P$12</f>
        <v>0</v>
      </c>
      <c r="O21" s="338">
        <f>+ｹ.繊維くず!$P$12</f>
        <v>0</v>
      </c>
      <c r="P21" s="338">
        <f>+ｺ.動植物性残さ!$P$12</f>
        <v>0</v>
      </c>
      <c r="Q21" s="338">
        <f>+ｻ.動物系固形不要物!$P$12</f>
        <v>0</v>
      </c>
      <c r="R21" s="338">
        <f>+ｼ.ｺﾞﾑくず!$P$12</f>
        <v>0</v>
      </c>
      <c r="S21" s="338">
        <f>+ｽ.金属くず!$P$12</f>
        <v>0</v>
      </c>
      <c r="T21" s="338">
        <f>+ｾ.ｶﾞﾗｽ･ｺﾝｸﾘ･陶磁器くず!$P$12</f>
        <v>0</v>
      </c>
      <c r="U21" s="338">
        <f>+ｿ.鉱さい!$P$12</f>
        <v>0</v>
      </c>
      <c r="V21" s="338">
        <f>+ﾀ.がれき類!$P$12</f>
        <v>0</v>
      </c>
      <c r="W21" s="338">
        <f>+ﾁ.動物のふん尿!$P$12</f>
        <v>0</v>
      </c>
      <c r="X21" s="338">
        <f>+ﾂ.動物の死体!$P$12</f>
        <v>0</v>
      </c>
      <c r="Y21" s="338">
        <f>+ﾃ.ばいじん!$P$12</f>
        <v>0</v>
      </c>
      <c r="Z21" s="339">
        <f>+ﾄ.混合廃棄物その他!$P$12</f>
        <v>0</v>
      </c>
      <c r="AA21" s="340">
        <f t="shared" si="2"/>
        <v>0</v>
      </c>
    </row>
    <row r="22" spans="2:27" ht="24" customHeight="1" x14ac:dyDescent="0.15">
      <c r="B22" s="167"/>
      <c r="C22" s="124"/>
      <c r="D22" s="123" t="s">
        <v>59</v>
      </c>
      <c r="E22" s="666" t="s">
        <v>285</v>
      </c>
      <c r="F22" s="667"/>
      <c r="G22" s="341">
        <f>+ｱ.燃え殻!$P$15</f>
        <v>0</v>
      </c>
      <c r="H22" s="341">
        <f>+ｲ.汚泥!$P$15</f>
        <v>0</v>
      </c>
      <c r="I22" s="341">
        <f>+ｳ.廃油!$P$15</f>
        <v>0</v>
      </c>
      <c r="J22" s="341">
        <f>+ｴ.廃酸!$P$15</f>
        <v>0</v>
      </c>
      <c r="K22" s="341">
        <f>+ｵ.廃ｱﾙｶﾘ!$P$15</f>
        <v>0</v>
      </c>
      <c r="L22" s="341">
        <f>+ｶ.廃ﾌﾟﾗ類!$P$15</f>
        <v>0</v>
      </c>
      <c r="M22" s="341">
        <f>+ｷ.紙くず!$P$15</f>
        <v>0</v>
      </c>
      <c r="N22" s="341">
        <f>+ｸ.木くず!$P$15</f>
        <v>0</v>
      </c>
      <c r="O22" s="341">
        <f>+ｹ.繊維くず!$P$15</f>
        <v>0</v>
      </c>
      <c r="P22" s="341">
        <f>+ｺ.動植物性残さ!$P$15</f>
        <v>0</v>
      </c>
      <c r="Q22" s="341">
        <f>+ｻ.動物系固形不要物!$P$15</f>
        <v>0</v>
      </c>
      <c r="R22" s="341">
        <f>+ｼ.ｺﾞﾑくず!$P$15</f>
        <v>0</v>
      </c>
      <c r="S22" s="341">
        <f>+ｽ.金属くず!$P$15</f>
        <v>0</v>
      </c>
      <c r="T22" s="341">
        <f>+ｾ.ｶﾞﾗｽ･ｺﾝｸﾘ･陶磁器くず!$P$15</f>
        <v>0</v>
      </c>
      <c r="U22" s="341">
        <f>+ｿ.鉱さい!$P$15</f>
        <v>0</v>
      </c>
      <c r="V22" s="341">
        <f>+ﾀ.がれき類!$P$15</f>
        <v>0</v>
      </c>
      <c r="W22" s="341">
        <f>+ﾁ.動物のふん尿!$P$15</f>
        <v>0</v>
      </c>
      <c r="X22" s="341">
        <f>+ﾂ.動物の死体!$P$15</f>
        <v>0</v>
      </c>
      <c r="Y22" s="341">
        <f>+ﾃ.ばいじん!$P$15</f>
        <v>0</v>
      </c>
      <c r="Z22" s="342">
        <f>+ﾄ.混合廃棄物その他!$P$15</f>
        <v>0</v>
      </c>
      <c r="AA22" s="343">
        <f t="shared" si="2"/>
        <v>0</v>
      </c>
    </row>
    <row r="23" spans="2:27" ht="24" customHeight="1" x14ac:dyDescent="0.15">
      <c r="B23" s="167"/>
      <c r="C23" s="124"/>
      <c r="D23" s="390" t="s">
        <v>60</v>
      </c>
      <c r="E23" s="676" t="s">
        <v>286</v>
      </c>
      <c r="F23" s="677"/>
      <c r="G23" s="344">
        <f>+ｱ.燃え殻!$P$18</f>
        <v>0</v>
      </c>
      <c r="H23" s="344">
        <f>+ｲ.汚泥!$P$18</f>
        <v>0</v>
      </c>
      <c r="I23" s="344">
        <f>+ｳ.廃油!$P$18</f>
        <v>0</v>
      </c>
      <c r="J23" s="344">
        <f>+ｴ.廃酸!$P$18</f>
        <v>0</v>
      </c>
      <c r="K23" s="344">
        <f>+ｵ.廃ｱﾙｶﾘ!$P$18</f>
        <v>0</v>
      </c>
      <c r="L23" s="344">
        <f>+ｶ.廃ﾌﾟﾗ類!$P$18</f>
        <v>0</v>
      </c>
      <c r="M23" s="344">
        <f>+ｷ.紙くず!$P$18</f>
        <v>0</v>
      </c>
      <c r="N23" s="344">
        <f>+ｸ.木くず!$P$18</f>
        <v>0</v>
      </c>
      <c r="O23" s="344">
        <f>+ｹ.繊維くず!$P$18</f>
        <v>0</v>
      </c>
      <c r="P23" s="344">
        <f>+ｺ.動植物性残さ!$P$18</f>
        <v>0</v>
      </c>
      <c r="Q23" s="344">
        <f>+ｻ.動物系固形不要物!$P$18</f>
        <v>0</v>
      </c>
      <c r="R23" s="344">
        <f>+ｼ.ｺﾞﾑくず!$P$18</f>
        <v>0</v>
      </c>
      <c r="S23" s="344">
        <f>+ｽ.金属くず!$P$18</f>
        <v>0</v>
      </c>
      <c r="T23" s="344">
        <f>+ｾ.ｶﾞﾗｽ･ｺﾝｸﾘ･陶磁器くず!$P$18</f>
        <v>0</v>
      </c>
      <c r="U23" s="344">
        <f>+ｿ.鉱さい!$P$18</f>
        <v>0</v>
      </c>
      <c r="V23" s="344">
        <f>+ﾀ.がれき類!$P$18</f>
        <v>0</v>
      </c>
      <c r="W23" s="344">
        <f>+ﾁ.動物のふん尿!$P$18</f>
        <v>0</v>
      </c>
      <c r="X23" s="344">
        <f>+ﾂ.動物の死体!$P$18</f>
        <v>0</v>
      </c>
      <c r="Y23" s="344">
        <f>+ﾃ.ばいじん!$P$18</f>
        <v>0</v>
      </c>
      <c r="Z23" s="345">
        <f>+ﾄ.混合廃棄物その他!$P$18</f>
        <v>0</v>
      </c>
      <c r="AA23" s="346">
        <f t="shared" si="2"/>
        <v>0</v>
      </c>
    </row>
    <row r="24" spans="2:27" ht="24" customHeight="1" x14ac:dyDescent="0.15">
      <c r="B24" s="167"/>
      <c r="C24" s="124"/>
      <c r="D24" s="199"/>
      <c r="E24" s="200" t="s">
        <v>61</v>
      </c>
      <c r="F24" s="201" t="s">
        <v>287</v>
      </c>
      <c r="G24" s="347">
        <f>+ｱ.燃え殻!$P$21</f>
        <v>0</v>
      </c>
      <c r="H24" s="347">
        <f>+ｲ.汚泥!$P$21</f>
        <v>0</v>
      </c>
      <c r="I24" s="347">
        <f>+ｳ.廃油!$P$21</f>
        <v>0</v>
      </c>
      <c r="J24" s="347">
        <f>+ｴ.廃酸!$P$21</f>
        <v>0</v>
      </c>
      <c r="K24" s="347">
        <f>+ｵ.廃ｱﾙｶﾘ!$P$21</f>
        <v>0</v>
      </c>
      <c r="L24" s="347">
        <f>+ｶ.廃ﾌﾟﾗ類!$P$21</f>
        <v>0</v>
      </c>
      <c r="M24" s="347">
        <f>+ｷ.紙くず!$P$21</f>
        <v>0</v>
      </c>
      <c r="N24" s="347">
        <f>+ｸ.木くず!$P$21</f>
        <v>0</v>
      </c>
      <c r="O24" s="347">
        <f>+ｹ.繊維くず!$P$21</f>
        <v>0</v>
      </c>
      <c r="P24" s="347">
        <f>+ｺ.動植物性残さ!$P$21</f>
        <v>0</v>
      </c>
      <c r="Q24" s="347">
        <f>+ｻ.動物系固形不要物!$P$21</f>
        <v>0</v>
      </c>
      <c r="R24" s="347">
        <f>+ｼ.ｺﾞﾑくず!$P$21</f>
        <v>0</v>
      </c>
      <c r="S24" s="347">
        <f>+ｽ.金属くず!$P$21</f>
        <v>0</v>
      </c>
      <c r="T24" s="347">
        <f>+ｾ.ｶﾞﾗｽ･ｺﾝｸﾘ･陶磁器くず!$P$21</f>
        <v>0</v>
      </c>
      <c r="U24" s="347">
        <f>+ｿ.鉱さい!$P$21</f>
        <v>0</v>
      </c>
      <c r="V24" s="347">
        <f>+ﾀ.がれき類!$P$21</f>
        <v>0</v>
      </c>
      <c r="W24" s="347">
        <f>+ﾁ.動物のふん尿!$P$21</f>
        <v>0</v>
      </c>
      <c r="X24" s="347">
        <f>+ﾂ.動物の死体!$P$21</f>
        <v>0</v>
      </c>
      <c r="Y24" s="347">
        <f>+ﾃ.ばいじん!$P$21</f>
        <v>0</v>
      </c>
      <c r="Z24" s="348">
        <f>+ﾄ.混合廃棄物その他!$P$21</f>
        <v>0</v>
      </c>
      <c r="AA24" s="349">
        <f t="shared" si="2"/>
        <v>0</v>
      </c>
    </row>
    <row r="25" spans="2:27" ht="24" customHeight="1" x14ac:dyDescent="0.15">
      <c r="B25" s="167"/>
      <c r="C25" s="124"/>
      <c r="D25" s="172" t="s">
        <v>88</v>
      </c>
      <c r="E25" s="678" t="s">
        <v>271</v>
      </c>
      <c r="F25" s="679"/>
      <c r="G25" s="350">
        <f>+ｱ.燃え殻!$P$24</f>
        <v>0</v>
      </c>
      <c r="H25" s="350">
        <f>+ｲ.汚泥!$P$24</f>
        <v>0</v>
      </c>
      <c r="I25" s="350">
        <f>+ｳ.廃油!$P$24</f>
        <v>0</v>
      </c>
      <c r="J25" s="350">
        <f>+ｴ.廃酸!$P$24</f>
        <v>0</v>
      </c>
      <c r="K25" s="350">
        <f>+ｵ.廃ｱﾙｶﾘ!$P$24</f>
        <v>0</v>
      </c>
      <c r="L25" s="350">
        <f>+ｶ.廃ﾌﾟﾗ類!$P$24</f>
        <v>0</v>
      </c>
      <c r="M25" s="350">
        <f>+ｷ.紙くず!$P$24</f>
        <v>0</v>
      </c>
      <c r="N25" s="350">
        <f>+ｸ.木くず!$P$24</f>
        <v>0</v>
      </c>
      <c r="O25" s="350">
        <f>+ｹ.繊維くず!$P$24</f>
        <v>0</v>
      </c>
      <c r="P25" s="350">
        <f>+ｺ.動植物性残さ!$P$24</f>
        <v>0</v>
      </c>
      <c r="Q25" s="350">
        <f>+ｻ.動物系固形不要物!$P$24</f>
        <v>0</v>
      </c>
      <c r="R25" s="350">
        <f>+ｼ.ｺﾞﾑくず!$P$24</f>
        <v>0</v>
      </c>
      <c r="S25" s="350">
        <f>+ｽ.金属くず!$P$24</f>
        <v>0</v>
      </c>
      <c r="T25" s="350">
        <f>+ｾ.ｶﾞﾗｽ･ｺﾝｸﾘ･陶磁器くず!$P$24</f>
        <v>0</v>
      </c>
      <c r="U25" s="350">
        <f>+ｿ.鉱さい!$P$24</f>
        <v>0</v>
      </c>
      <c r="V25" s="350">
        <f>+ﾀ.がれき類!$P$24</f>
        <v>0</v>
      </c>
      <c r="W25" s="350">
        <f>+ﾁ.動物のふん尿!$P$24</f>
        <v>0</v>
      </c>
      <c r="X25" s="350">
        <f>+ﾂ.動物の死体!$P$24</f>
        <v>0</v>
      </c>
      <c r="Y25" s="350">
        <f>+ﾃ.ばいじん!$P$24</f>
        <v>0</v>
      </c>
      <c r="Z25" s="351">
        <f>+ﾄ.混合廃棄物その他!$P$24</f>
        <v>0</v>
      </c>
      <c r="AA25" s="352">
        <f t="shared" si="2"/>
        <v>0</v>
      </c>
    </row>
    <row r="26" spans="2:27" ht="24" customHeight="1" x14ac:dyDescent="0.15">
      <c r="B26" s="167"/>
      <c r="C26" s="668" t="s">
        <v>174</v>
      </c>
      <c r="D26" s="392" t="s">
        <v>21</v>
      </c>
      <c r="E26" s="664" t="s">
        <v>288</v>
      </c>
      <c r="F26" s="665"/>
      <c r="G26" s="353">
        <f>+G28+G29+G30+G31</f>
        <v>0</v>
      </c>
      <c r="H26" s="353">
        <f t="shared" ref="H26:Z26" si="3">+H28+H29+H30+H31</f>
        <v>0</v>
      </c>
      <c r="I26" s="353">
        <f t="shared" si="3"/>
        <v>0</v>
      </c>
      <c r="J26" s="353">
        <f t="shared" si="3"/>
        <v>0</v>
      </c>
      <c r="K26" s="353">
        <f t="shared" si="3"/>
        <v>0</v>
      </c>
      <c r="L26" s="353">
        <f t="shared" si="3"/>
        <v>0</v>
      </c>
      <c r="M26" s="353">
        <f t="shared" si="3"/>
        <v>0</v>
      </c>
      <c r="N26" s="353">
        <f t="shared" si="3"/>
        <v>0</v>
      </c>
      <c r="O26" s="353">
        <f t="shared" si="3"/>
        <v>0</v>
      </c>
      <c r="P26" s="353">
        <f t="shared" si="3"/>
        <v>0</v>
      </c>
      <c r="Q26" s="353">
        <f t="shared" si="3"/>
        <v>0</v>
      </c>
      <c r="R26" s="353">
        <f t="shared" si="3"/>
        <v>0</v>
      </c>
      <c r="S26" s="353">
        <f t="shared" si="3"/>
        <v>0</v>
      </c>
      <c r="T26" s="353">
        <f t="shared" si="3"/>
        <v>0</v>
      </c>
      <c r="U26" s="353">
        <f t="shared" si="3"/>
        <v>0</v>
      </c>
      <c r="V26" s="353">
        <f t="shared" si="3"/>
        <v>0</v>
      </c>
      <c r="W26" s="353">
        <f t="shared" si="3"/>
        <v>0</v>
      </c>
      <c r="X26" s="353">
        <f t="shared" si="3"/>
        <v>0</v>
      </c>
      <c r="Y26" s="353">
        <f t="shared" si="3"/>
        <v>0</v>
      </c>
      <c r="Z26" s="354">
        <f t="shared" si="3"/>
        <v>0</v>
      </c>
      <c r="AA26" s="355">
        <f t="shared" ref="AA26:AA47" si="4">SUM(G26:Z26)</f>
        <v>0</v>
      </c>
    </row>
    <row r="27" spans="2:27" ht="24" customHeight="1" x14ac:dyDescent="0.15">
      <c r="B27" s="167"/>
      <c r="C27" s="668"/>
      <c r="D27" s="172" t="s">
        <v>25</v>
      </c>
      <c r="E27" s="664" t="s">
        <v>289</v>
      </c>
      <c r="F27" s="665"/>
      <c r="G27" s="353">
        <f t="shared" ref="G27:Z27" si="5">+G23-G26</f>
        <v>0</v>
      </c>
      <c r="H27" s="353">
        <f t="shared" si="5"/>
        <v>0</v>
      </c>
      <c r="I27" s="353">
        <f t="shared" si="5"/>
        <v>0</v>
      </c>
      <c r="J27" s="353">
        <f t="shared" si="5"/>
        <v>0</v>
      </c>
      <c r="K27" s="353">
        <f t="shared" si="5"/>
        <v>0</v>
      </c>
      <c r="L27" s="353">
        <f t="shared" si="5"/>
        <v>0</v>
      </c>
      <c r="M27" s="353">
        <f t="shared" si="5"/>
        <v>0</v>
      </c>
      <c r="N27" s="353">
        <f t="shared" si="5"/>
        <v>0</v>
      </c>
      <c r="O27" s="353">
        <f t="shared" si="5"/>
        <v>0</v>
      </c>
      <c r="P27" s="353">
        <f t="shared" si="5"/>
        <v>0</v>
      </c>
      <c r="Q27" s="353">
        <f t="shared" si="5"/>
        <v>0</v>
      </c>
      <c r="R27" s="353">
        <f t="shared" si="5"/>
        <v>0</v>
      </c>
      <c r="S27" s="353">
        <f t="shared" si="5"/>
        <v>0</v>
      </c>
      <c r="T27" s="353">
        <f t="shared" si="5"/>
        <v>0</v>
      </c>
      <c r="U27" s="353">
        <f t="shared" si="5"/>
        <v>0</v>
      </c>
      <c r="V27" s="353">
        <f t="shared" si="5"/>
        <v>0</v>
      </c>
      <c r="W27" s="353">
        <f t="shared" si="5"/>
        <v>0</v>
      </c>
      <c r="X27" s="353">
        <f t="shared" si="5"/>
        <v>0</v>
      </c>
      <c r="Y27" s="353">
        <f t="shared" si="5"/>
        <v>0</v>
      </c>
      <c r="Z27" s="354">
        <f t="shared" si="5"/>
        <v>0</v>
      </c>
      <c r="AA27" s="355">
        <f t="shared" si="4"/>
        <v>0</v>
      </c>
    </row>
    <row r="28" spans="2:27" ht="25.5" customHeight="1" x14ac:dyDescent="0.15">
      <c r="B28" s="167"/>
      <c r="C28" s="669"/>
      <c r="D28" s="657" t="s">
        <v>267</v>
      </c>
      <c r="E28" s="386" t="s">
        <v>29</v>
      </c>
      <c r="F28" s="265" t="s">
        <v>338</v>
      </c>
      <c r="G28" s="341">
        <f>+ｱ.燃え殻!$AH$9</f>
        <v>0</v>
      </c>
      <c r="H28" s="341">
        <f>+ｲ.汚泥!$AH$9</f>
        <v>0</v>
      </c>
      <c r="I28" s="341">
        <f>+ｳ.廃油!$AH$9</f>
        <v>0</v>
      </c>
      <c r="J28" s="341">
        <f>+ｴ.廃酸!$AH$9</f>
        <v>0</v>
      </c>
      <c r="K28" s="341">
        <f>+ｵ.廃ｱﾙｶﾘ!$AH$9</f>
        <v>0</v>
      </c>
      <c r="L28" s="341">
        <f>+ｶ.廃ﾌﾟﾗ類!$AH$9</f>
        <v>0</v>
      </c>
      <c r="M28" s="341">
        <f>+ｷ.紙くず!$AH$9</f>
        <v>0</v>
      </c>
      <c r="N28" s="341">
        <f>+ｸ.木くず!$AH$9</f>
        <v>0</v>
      </c>
      <c r="O28" s="341">
        <f>+ｹ.繊維くず!$AH$9</f>
        <v>0</v>
      </c>
      <c r="P28" s="341">
        <f>+ｺ.動植物性残さ!$AH$9</f>
        <v>0</v>
      </c>
      <c r="Q28" s="341">
        <f>+ｻ.動物系固形不要物!$AH$9</f>
        <v>0</v>
      </c>
      <c r="R28" s="341">
        <f>+ｼ.ｺﾞﾑくず!$AH$9</f>
        <v>0</v>
      </c>
      <c r="S28" s="341">
        <f>+ｽ.金属くず!$AH$9</f>
        <v>0</v>
      </c>
      <c r="T28" s="341">
        <f>+ｾ.ｶﾞﾗｽ･ｺﾝｸﾘ･陶磁器くず!$AH$9</f>
        <v>0</v>
      </c>
      <c r="U28" s="341">
        <f>+ｿ.鉱さい!$AH$9</f>
        <v>0</v>
      </c>
      <c r="V28" s="341">
        <f>+ﾀ.がれき類!$AH$9</f>
        <v>0</v>
      </c>
      <c r="W28" s="341">
        <f>+ﾁ.動物のふん尿!$AH$9</f>
        <v>0</v>
      </c>
      <c r="X28" s="341">
        <f>+ﾂ.動物の死体!$AH$9</f>
        <v>0</v>
      </c>
      <c r="Y28" s="341">
        <f>+ﾃ.ばいじん!$AH$9</f>
        <v>0</v>
      </c>
      <c r="Z28" s="342">
        <f>+ﾄ.混合廃棄物その他!$AH$9</f>
        <v>0</v>
      </c>
      <c r="AA28" s="343">
        <f>SUM(G28:Z28)</f>
        <v>0</v>
      </c>
    </row>
    <row r="29" spans="2:27" ht="25.5" customHeight="1" x14ac:dyDescent="0.15">
      <c r="B29" s="167"/>
      <c r="C29" s="669"/>
      <c r="D29" s="658"/>
      <c r="E29" s="172" t="s">
        <v>36</v>
      </c>
      <c r="F29" s="213" t="s">
        <v>290</v>
      </c>
      <c r="G29" s="341">
        <f>+ｱ.燃え殻!$AH$12</f>
        <v>0</v>
      </c>
      <c r="H29" s="341">
        <f>+ｲ.汚泥!$AH$12</f>
        <v>0</v>
      </c>
      <c r="I29" s="341">
        <f>+ｳ.廃油!$AH$12</f>
        <v>0</v>
      </c>
      <c r="J29" s="341">
        <f>+ｴ.廃酸!$AH$12</f>
        <v>0</v>
      </c>
      <c r="K29" s="341">
        <f>+ｵ.廃ｱﾙｶﾘ!$AH$12</f>
        <v>0</v>
      </c>
      <c r="L29" s="341">
        <f>+ｶ.廃ﾌﾟﾗ類!$AH$12</f>
        <v>0</v>
      </c>
      <c r="M29" s="341">
        <f>+ｷ.紙くず!$AH$12</f>
        <v>0</v>
      </c>
      <c r="N29" s="341">
        <f>+ｸ.木くず!$AH$12</f>
        <v>0</v>
      </c>
      <c r="O29" s="341">
        <f>+ｹ.繊維くず!$AH$12</f>
        <v>0</v>
      </c>
      <c r="P29" s="341">
        <f>+ｺ.動植物性残さ!$AH$12</f>
        <v>0</v>
      </c>
      <c r="Q29" s="341">
        <f>+ｻ.動物系固形不要物!$AH$12</f>
        <v>0</v>
      </c>
      <c r="R29" s="341">
        <f>+ｼ.ｺﾞﾑくず!$AH$12</f>
        <v>0</v>
      </c>
      <c r="S29" s="341">
        <f>+ｽ.金属くず!$AH$12</f>
        <v>0</v>
      </c>
      <c r="T29" s="341">
        <f>+ｾ.ｶﾞﾗｽ･ｺﾝｸﾘ･陶磁器くず!$AH$12</f>
        <v>0</v>
      </c>
      <c r="U29" s="341">
        <f>+ｿ.鉱さい!$AH$12</f>
        <v>0</v>
      </c>
      <c r="V29" s="341">
        <f>+ﾀ.がれき類!$AH$12</f>
        <v>0</v>
      </c>
      <c r="W29" s="341">
        <f>+ﾁ.動物のふん尿!$AH$12</f>
        <v>0</v>
      </c>
      <c r="X29" s="341">
        <f>+ﾂ.動物の死体!$AH$12</f>
        <v>0</v>
      </c>
      <c r="Y29" s="341">
        <f>+ﾃ.ばいじん!$AH$12</f>
        <v>0</v>
      </c>
      <c r="Z29" s="342">
        <f>+ﾄ.混合廃棄物その他!$AH$12</f>
        <v>0</v>
      </c>
      <c r="AA29" s="343">
        <f>SUM(G29:Z29)</f>
        <v>0</v>
      </c>
    </row>
    <row r="30" spans="2:27" ht="24.4" customHeight="1" x14ac:dyDescent="0.15">
      <c r="B30" s="169" t="s">
        <v>352</v>
      </c>
      <c r="C30" s="669"/>
      <c r="D30" s="659"/>
      <c r="E30" s="172" t="s">
        <v>266</v>
      </c>
      <c r="F30" s="387" t="s">
        <v>291</v>
      </c>
      <c r="G30" s="356">
        <f>+ｱ.燃え殻!$AH$15</f>
        <v>0</v>
      </c>
      <c r="H30" s="356">
        <f>+ｲ.汚泥!$AH$15</f>
        <v>0</v>
      </c>
      <c r="I30" s="356">
        <f>+ｳ.廃油!$AH$15</f>
        <v>0</v>
      </c>
      <c r="J30" s="356">
        <f>+ｴ.廃酸!$AH$15</f>
        <v>0</v>
      </c>
      <c r="K30" s="356">
        <f>+ｵ.廃ｱﾙｶﾘ!$AH$15</f>
        <v>0</v>
      </c>
      <c r="L30" s="356">
        <f>+ｶ.廃ﾌﾟﾗ類!$AH$15</f>
        <v>0</v>
      </c>
      <c r="M30" s="356">
        <f>+ｷ.紙くず!$AH$15</f>
        <v>0</v>
      </c>
      <c r="N30" s="356">
        <f>+ｸ.木くず!$AH$15</f>
        <v>0</v>
      </c>
      <c r="O30" s="356">
        <f>+ｹ.繊維くず!$AH$15</f>
        <v>0</v>
      </c>
      <c r="P30" s="356">
        <f>+ｺ.動植物性残さ!$AH$15</f>
        <v>0</v>
      </c>
      <c r="Q30" s="356">
        <f>+ｻ.動物系固形不要物!$AH$15</f>
        <v>0</v>
      </c>
      <c r="R30" s="356">
        <f>+ｼ.ｺﾞﾑくず!$AH$15</f>
        <v>0</v>
      </c>
      <c r="S30" s="356">
        <f>+ｽ.金属くず!$AH$15</f>
        <v>0</v>
      </c>
      <c r="T30" s="356">
        <f>+ｾ.ｶﾞﾗｽ･ｺﾝｸﾘ･陶磁器くず!$AH$15</f>
        <v>0</v>
      </c>
      <c r="U30" s="356">
        <f>+ｿ.鉱さい!$AH$15</f>
        <v>0</v>
      </c>
      <c r="V30" s="356">
        <f>+ﾀ.がれき類!$AH$15</f>
        <v>0</v>
      </c>
      <c r="W30" s="356">
        <f>+ﾁ.動物のふん尿!$AH$15</f>
        <v>0</v>
      </c>
      <c r="X30" s="356">
        <f>+ﾂ.動物の死体!$AH$15</f>
        <v>0</v>
      </c>
      <c r="Y30" s="356">
        <f>+ﾃ.ばいじん!$AH$15</f>
        <v>0</v>
      </c>
      <c r="Z30" s="357">
        <f>+ﾄ.混合廃棄物その他!$AH$15</f>
        <v>0</v>
      </c>
      <c r="AA30" s="358">
        <f>SUM(G30:Z30)</f>
        <v>0</v>
      </c>
    </row>
    <row r="31" spans="2:27" ht="24" customHeight="1" x14ac:dyDescent="0.15">
      <c r="B31" s="169" t="s">
        <v>353</v>
      </c>
      <c r="C31" s="669"/>
      <c r="D31" s="123" t="s">
        <v>178</v>
      </c>
      <c r="E31" s="664" t="s">
        <v>293</v>
      </c>
      <c r="F31" s="665"/>
      <c r="G31" s="353">
        <f t="shared" ref="G31:Z31" si="6">+G32+G36</f>
        <v>0</v>
      </c>
      <c r="H31" s="353">
        <f t="shared" si="6"/>
        <v>0</v>
      </c>
      <c r="I31" s="353">
        <f t="shared" si="6"/>
        <v>0</v>
      </c>
      <c r="J31" s="353">
        <f t="shared" si="6"/>
        <v>0</v>
      </c>
      <c r="K31" s="353">
        <f t="shared" si="6"/>
        <v>0</v>
      </c>
      <c r="L31" s="353">
        <f t="shared" si="6"/>
        <v>0</v>
      </c>
      <c r="M31" s="353">
        <f t="shared" si="6"/>
        <v>0</v>
      </c>
      <c r="N31" s="353">
        <f t="shared" si="6"/>
        <v>0</v>
      </c>
      <c r="O31" s="353">
        <f t="shared" si="6"/>
        <v>0</v>
      </c>
      <c r="P31" s="353">
        <f t="shared" si="6"/>
        <v>0</v>
      </c>
      <c r="Q31" s="353">
        <f t="shared" si="6"/>
        <v>0</v>
      </c>
      <c r="R31" s="353">
        <f t="shared" si="6"/>
        <v>0</v>
      </c>
      <c r="S31" s="353">
        <f t="shared" si="6"/>
        <v>0</v>
      </c>
      <c r="T31" s="353">
        <f t="shared" si="6"/>
        <v>0</v>
      </c>
      <c r="U31" s="353">
        <f t="shared" si="6"/>
        <v>0</v>
      </c>
      <c r="V31" s="353">
        <f t="shared" si="6"/>
        <v>0</v>
      </c>
      <c r="W31" s="353">
        <f t="shared" si="6"/>
        <v>0</v>
      </c>
      <c r="X31" s="353">
        <f t="shared" si="6"/>
        <v>0</v>
      </c>
      <c r="Y31" s="353">
        <f t="shared" si="6"/>
        <v>0</v>
      </c>
      <c r="Z31" s="354">
        <f t="shared" si="6"/>
        <v>0</v>
      </c>
      <c r="AA31" s="355">
        <f t="shared" si="4"/>
        <v>0</v>
      </c>
    </row>
    <row r="32" spans="2:27" ht="24" customHeight="1" x14ac:dyDescent="0.15">
      <c r="B32" s="169">
        <v>5</v>
      </c>
      <c r="C32" s="124"/>
      <c r="D32" s="211"/>
      <c r="E32" s="206" t="s">
        <v>265</v>
      </c>
      <c r="F32" s="391"/>
      <c r="G32" s="359">
        <f t="shared" ref="G32:Z32" si="7">SUM(G33:G35)</f>
        <v>0</v>
      </c>
      <c r="H32" s="359">
        <f t="shared" si="7"/>
        <v>0</v>
      </c>
      <c r="I32" s="359">
        <f t="shared" si="7"/>
        <v>0</v>
      </c>
      <c r="J32" s="359">
        <f t="shared" si="7"/>
        <v>0</v>
      </c>
      <c r="K32" s="359">
        <f t="shared" si="7"/>
        <v>0</v>
      </c>
      <c r="L32" s="359">
        <f t="shared" si="7"/>
        <v>0</v>
      </c>
      <c r="M32" s="359">
        <f t="shared" si="7"/>
        <v>0</v>
      </c>
      <c r="N32" s="359">
        <f t="shared" si="7"/>
        <v>0</v>
      </c>
      <c r="O32" s="359">
        <f t="shared" si="7"/>
        <v>0</v>
      </c>
      <c r="P32" s="359">
        <f t="shared" si="7"/>
        <v>0</v>
      </c>
      <c r="Q32" s="359">
        <f t="shared" si="7"/>
        <v>0</v>
      </c>
      <c r="R32" s="359">
        <f t="shared" si="7"/>
        <v>0</v>
      </c>
      <c r="S32" s="359">
        <f t="shared" si="7"/>
        <v>0</v>
      </c>
      <c r="T32" s="359">
        <f t="shared" si="7"/>
        <v>0</v>
      </c>
      <c r="U32" s="359">
        <f t="shared" si="7"/>
        <v>0</v>
      </c>
      <c r="V32" s="359">
        <f t="shared" si="7"/>
        <v>0</v>
      </c>
      <c r="W32" s="359">
        <f t="shared" si="7"/>
        <v>0</v>
      </c>
      <c r="X32" s="359">
        <f t="shared" si="7"/>
        <v>0</v>
      </c>
      <c r="Y32" s="359">
        <f t="shared" si="7"/>
        <v>0</v>
      </c>
      <c r="Z32" s="360">
        <f t="shared" si="7"/>
        <v>0</v>
      </c>
      <c r="AA32" s="361">
        <f t="shared" si="4"/>
        <v>0</v>
      </c>
    </row>
    <row r="33" spans="2:27" ht="24" customHeight="1" x14ac:dyDescent="0.15">
      <c r="B33" s="169" t="s">
        <v>228</v>
      </c>
      <c r="C33" s="124"/>
      <c r="D33" s="209"/>
      <c r="E33" s="204"/>
      <c r="F33" s="202" t="s">
        <v>235</v>
      </c>
      <c r="G33" s="362">
        <f>+ｱ.燃え殻!$AU$16</f>
        <v>0</v>
      </c>
      <c r="H33" s="362">
        <f>+ｲ.汚泥!$AU$16</f>
        <v>0</v>
      </c>
      <c r="I33" s="362">
        <f>+ｳ.廃油!$AU$16</f>
        <v>0</v>
      </c>
      <c r="J33" s="362">
        <f>+ｴ.廃酸!$AU$16</f>
        <v>0</v>
      </c>
      <c r="K33" s="362">
        <f>+ｵ.廃ｱﾙｶﾘ!$AU$16</f>
        <v>0</v>
      </c>
      <c r="L33" s="362">
        <f>+ｶ.廃ﾌﾟﾗ類!$AU$16</f>
        <v>0</v>
      </c>
      <c r="M33" s="362">
        <f>+ｷ.紙くず!$AU$16</f>
        <v>0</v>
      </c>
      <c r="N33" s="362">
        <f>+ｸ.木くず!$AU$16</f>
        <v>0</v>
      </c>
      <c r="O33" s="362">
        <f>+ｹ.繊維くず!$AU$16</f>
        <v>0</v>
      </c>
      <c r="P33" s="362">
        <f>+ｺ.動植物性残さ!$AU$16</f>
        <v>0</v>
      </c>
      <c r="Q33" s="362">
        <f>+ｻ.動物系固形不要物!$AU$16</f>
        <v>0</v>
      </c>
      <c r="R33" s="362">
        <f>+ｼ.ｺﾞﾑくず!$AU$16</f>
        <v>0</v>
      </c>
      <c r="S33" s="362">
        <f>+ｽ.金属くず!$AU$16</f>
        <v>0</v>
      </c>
      <c r="T33" s="362">
        <f>+ｾ.ｶﾞﾗｽ･ｺﾝｸﾘ･陶磁器くず!$AU$16</f>
        <v>0</v>
      </c>
      <c r="U33" s="362">
        <f>+ｿ.鉱さい!$AU$16</f>
        <v>0</v>
      </c>
      <c r="V33" s="362">
        <f>+ﾀ.がれき類!$AU$16</f>
        <v>0</v>
      </c>
      <c r="W33" s="362">
        <f>+ﾁ.動物のふん尿!$AU$16</f>
        <v>0</v>
      </c>
      <c r="X33" s="362">
        <f>+ﾂ.動物の死体!$AU$16</f>
        <v>0</v>
      </c>
      <c r="Y33" s="362">
        <f>+ﾃ.ばいじん!$AU$16</f>
        <v>0</v>
      </c>
      <c r="Z33" s="363">
        <f>+ﾄ.混合廃棄物その他!$AU$16</f>
        <v>0</v>
      </c>
      <c r="AA33" s="364">
        <f t="shared" si="4"/>
        <v>0</v>
      </c>
    </row>
    <row r="34" spans="2:27" ht="24" customHeight="1" x14ac:dyDescent="0.15">
      <c r="B34" s="169" t="s">
        <v>229</v>
      </c>
      <c r="C34" s="124"/>
      <c r="D34" s="209"/>
      <c r="E34" s="204"/>
      <c r="F34" s="202" t="s">
        <v>261</v>
      </c>
      <c r="G34" s="362">
        <f>+ｱ.燃え殻!$AU$17</f>
        <v>0</v>
      </c>
      <c r="H34" s="362">
        <f>+ｲ.汚泥!$AU$17</f>
        <v>0</v>
      </c>
      <c r="I34" s="362">
        <f>+ｳ.廃油!$AU$17</f>
        <v>0</v>
      </c>
      <c r="J34" s="362">
        <f>+ｴ.廃酸!$AU$17</f>
        <v>0</v>
      </c>
      <c r="K34" s="362">
        <f>+ｵ.廃ｱﾙｶﾘ!$AU$17</f>
        <v>0</v>
      </c>
      <c r="L34" s="362">
        <f>+ｶ.廃ﾌﾟﾗ類!$AU$17</f>
        <v>0</v>
      </c>
      <c r="M34" s="362">
        <f>+ｷ.紙くず!$AU$17</f>
        <v>0</v>
      </c>
      <c r="N34" s="362">
        <f>+ｸ.木くず!$AU$17</f>
        <v>0</v>
      </c>
      <c r="O34" s="362">
        <f>+ｹ.繊維くず!$AU$17</f>
        <v>0</v>
      </c>
      <c r="P34" s="362">
        <f>+ｺ.動植物性残さ!$AU$17</f>
        <v>0</v>
      </c>
      <c r="Q34" s="362">
        <f>+ｻ.動物系固形不要物!$AU$17</f>
        <v>0</v>
      </c>
      <c r="R34" s="362">
        <f>+ｼ.ｺﾞﾑくず!$AU$17</f>
        <v>0</v>
      </c>
      <c r="S34" s="362">
        <f>+ｽ.金属くず!$AU$17</f>
        <v>0</v>
      </c>
      <c r="T34" s="362">
        <f>+ｾ.ｶﾞﾗｽ･ｺﾝｸﾘ･陶磁器くず!$AU$17</f>
        <v>0</v>
      </c>
      <c r="U34" s="362">
        <f>+ｿ.鉱さい!$AU$17</f>
        <v>0</v>
      </c>
      <c r="V34" s="362">
        <f>+ﾀ.がれき類!$AU$17</f>
        <v>0</v>
      </c>
      <c r="W34" s="362">
        <f>+ﾁ.動物のふん尿!$AU$17</f>
        <v>0</v>
      </c>
      <c r="X34" s="362">
        <f>+ﾂ.動物の死体!$AU$17</f>
        <v>0</v>
      </c>
      <c r="Y34" s="362">
        <f>+ﾃ.ばいじん!$AU$17</f>
        <v>0</v>
      </c>
      <c r="Z34" s="363">
        <f>+ﾄ.混合廃棄物その他!$AU$17</f>
        <v>0</v>
      </c>
      <c r="AA34" s="364">
        <f t="shared" si="4"/>
        <v>0</v>
      </c>
    </row>
    <row r="35" spans="2:27" ht="24" customHeight="1" x14ac:dyDescent="0.15">
      <c r="B35" s="169" t="s">
        <v>230</v>
      </c>
      <c r="C35" s="124"/>
      <c r="D35" s="209"/>
      <c r="E35" s="205"/>
      <c r="F35" s="202" t="s">
        <v>260</v>
      </c>
      <c r="G35" s="362">
        <f>+ｱ.燃え殻!$AU$18</f>
        <v>0</v>
      </c>
      <c r="H35" s="362">
        <f>+ｲ.汚泥!$AU$18</f>
        <v>0</v>
      </c>
      <c r="I35" s="362">
        <f>+ｳ.廃油!$AU$18</f>
        <v>0</v>
      </c>
      <c r="J35" s="362">
        <f>+ｴ.廃酸!$AU$18</f>
        <v>0</v>
      </c>
      <c r="K35" s="362">
        <f>+ｵ.廃ｱﾙｶﾘ!$AU$18</f>
        <v>0</v>
      </c>
      <c r="L35" s="362">
        <f>+ｶ.廃ﾌﾟﾗ類!$AU$18</f>
        <v>0</v>
      </c>
      <c r="M35" s="362">
        <f>+ｷ.紙くず!$AU$18</f>
        <v>0</v>
      </c>
      <c r="N35" s="362">
        <f>+ｸ.木くず!$AU$18</f>
        <v>0</v>
      </c>
      <c r="O35" s="362">
        <f>+ｹ.繊維くず!$AU$18</f>
        <v>0</v>
      </c>
      <c r="P35" s="362">
        <f>+ｺ.動植物性残さ!$AU$18</f>
        <v>0</v>
      </c>
      <c r="Q35" s="362">
        <f>+ｻ.動物系固形不要物!$AU$18</f>
        <v>0</v>
      </c>
      <c r="R35" s="362">
        <f>+ｼ.ｺﾞﾑくず!$AU$18</f>
        <v>0</v>
      </c>
      <c r="S35" s="362">
        <f>+ｽ.金属くず!$AU$18</f>
        <v>0</v>
      </c>
      <c r="T35" s="362">
        <f>+ｾ.ｶﾞﾗｽ･ｺﾝｸﾘ･陶磁器くず!$AU$18</f>
        <v>0</v>
      </c>
      <c r="U35" s="362">
        <f>+ｿ.鉱さい!$AU$18</f>
        <v>0</v>
      </c>
      <c r="V35" s="362">
        <f>+ﾀ.がれき類!$AU$18</f>
        <v>0</v>
      </c>
      <c r="W35" s="362">
        <f>+ﾁ.動物のふん尿!$AU$18</f>
        <v>0</v>
      </c>
      <c r="X35" s="362">
        <f>+ﾂ.動物の死体!$AU$18</f>
        <v>0</v>
      </c>
      <c r="Y35" s="362">
        <f>+ﾃ.ばいじん!$AU$18</f>
        <v>0</v>
      </c>
      <c r="Z35" s="363">
        <f>+ﾄ.混合廃棄物その他!$AU$18</f>
        <v>0</v>
      </c>
      <c r="AA35" s="364">
        <f t="shared" si="4"/>
        <v>0</v>
      </c>
    </row>
    <row r="36" spans="2:27" ht="24" customHeight="1" thickBot="1" x14ac:dyDescent="0.2">
      <c r="B36" s="169" t="s">
        <v>231</v>
      </c>
      <c r="C36" s="214"/>
      <c r="D36" s="215"/>
      <c r="E36" s="216" t="s">
        <v>264</v>
      </c>
      <c r="F36" s="388"/>
      <c r="G36" s="365">
        <f>+ｱ.燃え殻!$AO$21</f>
        <v>0</v>
      </c>
      <c r="H36" s="365">
        <f>+ｲ.汚泥!$AO$21</f>
        <v>0</v>
      </c>
      <c r="I36" s="365">
        <f>+ｳ.廃油!$AO$21</f>
        <v>0</v>
      </c>
      <c r="J36" s="365">
        <f>+ｴ.廃酸!$AO$21</f>
        <v>0</v>
      </c>
      <c r="K36" s="365">
        <f>+ｵ.廃ｱﾙｶﾘ!$AO$21</f>
        <v>0</v>
      </c>
      <c r="L36" s="365">
        <f>+ｶ.廃ﾌﾟﾗ類!$AO$21</f>
        <v>0</v>
      </c>
      <c r="M36" s="365">
        <f>+ｷ.紙くず!$AO$21</f>
        <v>0</v>
      </c>
      <c r="N36" s="365">
        <f>+ｸ.木くず!$AO$21</f>
        <v>0</v>
      </c>
      <c r="O36" s="365">
        <f>+ｹ.繊維くず!$AO$21</f>
        <v>0</v>
      </c>
      <c r="P36" s="365">
        <f>+ｺ.動植物性残さ!$AO$21</f>
        <v>0</v>
      </c>
      <c r="Q36" s="365">
        <f>+ｻ.動物系固形不要物!$AO$21</f>
        <v>0</v>
      </c>
      <c r="R36" s="365">
        <f>+ｼ.ｺﾞﾑくず!$AO$21</f>
        <v>0</v>
      </c>
      <c r="S36" s="365">
        <f>+ｽ.金属くず!$AO$21</f>
        <v>0</v>
      </c>
      <c r="T36" s="365">
        <f>+ｾ.ｶﾞﾗｽ･ｺﾝｸﾘ･陶磁器くず!$AO$21</f>
        <v>0</v>
      </c>
      <c r="U36" s="365">
        <f>+ｿ.鉱さい!$AO$21</f>
        <v>0</v>
      </c>
      <c r="V36" s="365">
        <f>+ﾀ.がれき類!$AO$21</f>
        <v>0</v>
      </c>
      <c r="W36" s="365">
        <f>+ﾁ.動物のふん尿!$AO$21</f>
        <v>0</v>
      </c>
      <c r="X36" s="365">
        <f>+ﾂ.動物の死体!$AO$21</f>
        <v>0</v>
      </c>
      <c r="Y36" s="365">
        <f>+ﾃ.ばいじん!$AO$21</f>
        <v>0</v>
      </c>
      <c r="Z36" s="366">
        <f>+ﾄ.混合廃棄物その他!$AO$21</f>
        <v>0</v>
      </c>
      <c r="AA36" s="367">
        <f>SUM(G36:Z36)</f>
        <v>0</v>
      </c>
    </row>
    <row r="37" spans="2:27" ht="24" customHeight="1" x14ac:dyDescent="0.15">
      <c r="B37" s="167"/>
      <c r="C37" s="655" t="s">
        <v>173</v>
      </c>
      <c r="D37" s="123" t="s">
        <v>179</v>
      </c>
      <c r="E37" s="662" t="s">
        <v>236</v>
      </c>
      <c r="F37" s="663"/>
      <c r="G37" s="368">
        <f t="shared" ref="G37:Z37" si="8">+G38+G42</f>
        <v>0</v>
      </c>
      <c r="H37" s="368">
        <f t="shared" si="8"/>
        <v>246.1</v>
      </c>
      <c r="I37" s="368">
        <f t="shared" si="8"/>
        <v>0</v>
      </c>
      <c r="J37" s="368">
        <f t="shared" si="8"/>
        <v>0</v>
      </c>
      <c r="K37" s="368">
        <f t="shared" si="8"/>
        <v>0</v>
      </c>
      <c r="L37" s="368">
        <f t="shared" si="8"/>
        <v>125.1</v>
      </c>
      <c r="M37" s="368">
        <f t="shared" si="8"/>
        <v>116.3</v>
      </c>
      <c r="N37" s="368">
        <f t="shared" si="8"/>
        <v>461.5</v>
      </c>
      <c r="O37" s="368">
        <f t="shared" si="8"/>
        <v>6.9</v>
      </c>
      <c r="P37" s="368">
        <f t="shared" si="8"/>
        <v>0</v>
      </c>
      <c r="Q37" s="368">
        <f t="shared" si="8"/>
        <v>0</v>
      </c>
      <c r="R37" s="368">
        <f t="shared" si="8"/>
        <v>0</v>
      </c>
      <c r="S37" s="368">
        <f t="shared" si="8"/>
        <v>68.7</v>
      </c>
      <c r="T37" s="368">
        <f t="shared" si="8"/>
        <v>114.6</v>
      </c>
      <c r="U37" s="368">
        <f t="shared" si="8"/>
        <v>0</v>
      </c>
      <c r="V37" s="368">
        <f t="shared" si="8"/>
        <v>7007.2</v>
      </c>
      <c r="W37" s="368">
        <f t="shared" si="8"/>
        <v>0</v>
      </c>
      <c r="X37" s="368">
        <f t="shared" si="8"/>
        <v>0</v>
      </c>
      <c r="Y37" s="368">
        <f t="shared" si="8"/>
        <v>0</v>
      </c>
      <c r="Z37" s="369">
        <f t="shared" si="8"/>
        <v>287.40000000000003</v>
      </c>
      <c r="AA37" s="370">
        <f t="shared" si="4"/>
        <v>8433.7999999999993</v>
      </c>
    </row>
    <row r="38" spans="2:27" ht="24" customHeight="1" x14ac:dyDescent="0.15">
      <c r="B38" s="167"/>
      <c r="C38" s="655"/>
      <c r="D38" s="208"/>
      <c r="E38" s="206" t="s">
        <v>262</v>
      </c>
      <c r="F38" s="391"/>
      <c r="G38" s="359">
        <f t="shared" ref="G38:Z38" si="9">SUM(G39:G41)</f>
        <v>0</v>
      </c>
      <c r="H38" s="359">
        <f t="shared" si="9"/>
        <v>246.1</v>
      </c>
      <c r="I38" s="359">
        <f t="shared" si="9"/>
        <v>0</v>
      </c>
      <c r="J38" s="359">
        <f t="shared" si="9"/>
        <v>0</v>
      </c>
      <c r="K38" s="359">
        <f t="shared" si="9"/>
        <v>0</v>
      </c>
      <c r="L38" s="359">
        <f t="shared" si="9"/>
        <v>125.1</v>
      </c>
      <c r="M38" s="359">
        <f t="shared" si="9"/>
        <v>116.3</v>
      </c>
      <c r="N38" s="359">
        <f t="shared" si="9"/>
        <v>461.5</v>
      </c>
      <c r="O38" s="359">
        <f t="shared" si="9"/>
        <v>6.9</v>
      </c>
      <c r="P38" s="359">
        <f t="shared" si="9"/>
        <v>0</v>
      </c>
      <c r="Q38" s="359">
        <f t="shared" si="9"/>
        <v>0</v>
      </c>
      <c r="R38" s="359">
        <f t="shared" si="9"/>
        <v>0</v>
      </c>
      <c r="S38" s="359">
        <f t="shared" si="9"/>
        <v>68.7</v>
      </c>
      <c r="T38" s="359">
        <f t="shared" si="9"/>
        <v>114.6</v>
      </c>
      <c r="U38" s="359">
        <f t="shared" si="9"/>
        <v>0</v>
      </c>
      <c r="V38" s="359">
        <f t="shared" si="9"/>
        <v>6994.4</v>
      </c>
      <c r="W38" s="359">
        <f t="shared" si="9"/>
        <v>0</v>
      </c>
      <c r="X38" s="359">
        <f t="shared" si="9"/>
        <v>0</v>
      </c>
      <c r="Y38" s="359">
        <f t="shared" si="9"/>
        <v>0</v>
      </c>
      <c r="Z38" s="360">
        <f t="shared" si="9"/>
        <v>23.6</v>
      </c>
      <c r="AA38" s="361">
        <f t="shared" si="4"/>
        <v>8157.2</v>
      </c>
    </row>
    <row r="39" spans="2:27" ht="24" customHeight="1" x14ac:dyDescent="0.15">
      <c r="B39" s="167"/>
      <c r="C39" s="655"/>
      <c r="D39" s="209"/>
      <c r="E39" s="204"/>
      <c r="F39" s="202" t="s">
        <v>235</v>
      </c>
      <c r="G39" s="362">
        <f>+ｱ.燃え殻!$AA$28</f>
        <v>0</v>
      </c>
      <c r="H39" s="362">
        <f>+ｲ.汚泥!$AA$28</f>
        <v>246.1</v>
      </c>
      <c r="I39" s="362">
        <f>+ｳ.廃油!$AA$28</f>
        <v>0</v>
      </c>
      <c r="J39" s="362">
        <f>+ｴ.廃酸!$AA$28</f>
        <v>0</v>
      </c>
      <c r="K39" s="362">
        <f>+ｵ.廃ｱﾙｶﾘ!$AA$28</f>
        <v>0</v>
      </c>
      <c r="L39" s="362">
        <f>+ｶ.廃ﾌﾟﾗ類!$AA$28</f>
        <v>125.1</v>
      </c>
      <c r="M39" s="362">
        <f>+ｷ.紙くず!$AA$28</f>
        <v>116.3</v>
      </c>
      <c r="N39" s="362">
        <f>+ｸ.木くず!$AA$28</f>
        <v>461.5</v>
      </c>
      <c r="O39" s="362">
        <f>+ｹ.繊維くず!$AA$28</f>
        <v>6.9</v>
      </c>
      <c r="P39" s="362">
        <f>+ｺ.動植物性残さ!$AA$28</f>
        <v>0</v>
      </c>
      <c r="Q39" s="362">
        <f>+ｻ.動物系固形不要物!$AA$28</f>
        <v>0</v>
      </c>
      <c r="R39" s="362">
        <f>+ｼ.ｺﾞﾑくず!$AA$28</f>
        <v>0</v>
      </c>
      <c r="S39" s="362">
        <f>+ｽ.金属くず!$AA$28</f>
        <v>68.7</v>
      </c>
      <c r="T39" s="362">
        <f>+ｾ.ｶﾞﾗｽ･ｺﾝｸﾘ･陶磁器くず!$AA$28</f>
        <v>114.6</v>
      </c>
      <c r="U39" s="362">
        <f>+ｿ.鉱さい!$AA$28</f>
        <v>0</v>
      </c>
      <c r="V39" s="362">
        <f>+ﾀ.がれき類!$AA$28</f>
        <v>6994.4</v>
      </c>
      <c r="W39" s="362">
        <f>+ﾁ.動物のふん尿!$AA$28</f>
        <v>0</v>
      </c>
      <c r="X39" s="362">
        <f>+ﾂ.動物の死体!$AA$28</f>
        <v>0</v>
      </c>
      <c r="Y39" s="362">
        <f>+ﾃ.ばいじん!$AA$28</f>
        <v>0</v>
      </c>
      <c r="Z39" s="363">
        <f>+ﾄ.混合廃棄物その他!$AA$28</f>
        <v>23.6</v>
      </c>
      <c r="AA39" s="364">
        <f t="shared" si="4"/>
        <v>8157.2</v>
      </c>
    </row>
    <row r="40" spans="2:27" ht="24" customHeight="1" x14ac:dyDescent="0.15">
      <c r="B40" s="167"/>
      <c r="C40" s="655"/>
      <c r="D40" s="209"/>
      <c r="E40" s="204"/>
      <c r="F40" s="202" t="s">
        <v>261</v>
      </c>
      <c r="G40" s="362">
        <f>+ｱ.燃え殻!$AA$29</f>
        <v>0</v>
      </c>
      <c r="H40" s="362">
        <f>+ｲ.汚泥!$AA$29</f>
        <v>0</v>
      </c>
      <c r="I40" s="362">
        <f>+ｳ.廃油!$AA$29</f>
        <v>0</v>
      </c>
      <c r="J40" s="362">
        <f>+ｴ.廃酸!$AA$29</f>
        <v>0</v>
      </c>
      <c r="K40" s="362">
        <f>+ｵ.廃ｱﾙｶﾘ!$AA$29</f>
        <v>0</v>
      </c>
      <c r="L40" s="362">
        <f>+ｶ.廃ﾌﾟﾗ類!$AA$29</f>
        <v>0</v>
      </c>
      <c r="M40" s="362">
        <f>+ｷ.紙くず!$AA$29</f>
        <v>0</v>
      </c>
      <c r="N40" s="362">
        <f>+ｸ.木くず!$AA$29</f>
        <v>0</v>
      </c>
      <c r="O40" s="362">
        <f>+ｹ.繊維くず!$AA$29</f>
        <v>0</v>
      </c>
      <c r="P40" s="362">
        <f>+ｺ.動植物性残さ!$AA$29</f>
        <v>0</v>
      </c>
      <c r="Q40" s="362">
        <f>+ｻ.動物系固形不要物!$AA$29</f>
        <v>0</v>
      </c>
      <c r="R40" s="362">
        <f>+ｼ.ｺﾞﾑくず!$AA$29</f>
        <v>0</v>
      </c>
      <c r="S40" s="362">
        <f>+ｽ.金属くず!$AA$29</f>
        <v>0</v>
      </c>
      <c r="T40" s="362">
        <f>+ｾ.ｶﾞﾗｽ･ｺﾝｸﾘ･陶磁器くず!$AA$29</f>
        <v>0</v>
      </c>
      <c r="U40" s="362">
        <f>+ｿ.鉱さい!$AA$29</f>
        <v>0</v>
      </c>
      <c r="V40" s="362">
        <f>+ﾀ.がれき類!$AA$29</f>
        <v>0</v>
      </c>
      <c r="W40" s="362">
        <f>+ﾁ.動物のふん尿!$AA$29</f>
        <v>0</v>
      </c>
      <c r="X40" s="362">
        <f>+ﾂ.動物の死体!$AA$29</f>
        <v>0</v>
      </c>
      <c r="Y40" s="362">
        <f>+ﾃ.ばいじん!$AA$29</f>
        <v>0</v>
      </c>
      <c r="Z40" s="363">
        <f>+ﾄ.混合廃棄物その他!$AA$29</f>
        <v>0</v>
      </c>
      <c r="AA40" s="364">
        <f t="shared" si="4"/>
        <v>0</v>
      </c>
    </row>
    <row r="41" spans="2:27" ht="24" customHeight="1" x14ac:dyDescent="0.15">
      <c r="B41" s="167"/>
      <c r="C41" s="655"/>
      <c r="D41" s="209"/>
      <c r="E41" s="205"/>
      <c r="F41" s="203" t="s">
        <v>260</v>
      </c>
      <c r="G41" s="362">
        <f>+ｱ.燃え殻!$AA$30</f>
        <v>0</v>
      </c>
      <c r="H41" s="362">
        <f>+ｲ.汚泥!$AA$30</f>
        <v>0</v>
      </c>
      <c r="I41" s="362">
        <f>+ｳ.廃油!$AA$30</f>
        <v>0</v>
      </c>
      <c r="J41" s="362">
        <f>+ｴ.廃酸!$AA$30</f>
        <v>0</v>
      </c>
      <c r="K41" s="362">
        <f>+ｵ.廃ｱﾙｶﾘ!$AA$30</f>
        <v>0</v>
      </c>
      <c r="L41" s="362">
        <f>+ｶ.廃ﾌﾟﾗ類!$AA$30</f>
        <v>0</v>
      </c>
      <c r="M41" s="362">
        <f>+ｷ.紙くず!$AA$30</f>
        <v>0</v>
      </c>
      <c r="N41" s="362">
        <f>+ｸ.木くず!$AA$30</f>
        <v>0</v>
      </c>
      <c r="O41" s="362">
        <f>+ｹ.繊維くず!$AA$30</f>
        <v>0</v>
      </c>
      <c r="P41" s="362">
        <f>+ｺ.動植物性残さ!$AA$30</f>
        <v>0</v>
      </c>
      <c r="Q41" s="362">
        <f>+ｻ.動物系固形不要物!$AA$30</f>
        <v>0</v>
      </c>
      <c r="R41" s="362">
        <f>+ｼ.ｺﾞﾑくず!$AA$30</f>
        <v>0</v>
      </c>
      <c r="S41" s="362">
        <f>+ｽ.金属くず!$AA$30</f>
        <v>0</v>
      </c>
      <c r="T41" s="362">
        <f>+ｾ.ｶﾞﾗｽ･ｺﾝｸﾘ･陶磁器くず!$AA$30</f>
        <v>0</v>
      </c>
      <c r="U41" s="362">
        <f>+ｿ.鉱さい!$AA$30</f>
        <v>0</v>
      </c>
      <c r="V41" s="362">
        <f>+ﾀ.がれき類!$AA$30</f>
        <v>0</v>
      </c>
      <c r="W41" s="362">
        <f>+ﾁ.動物のふん尿!$AA$30</f>
        <v>0</v>
      </c>
      <c r="X41" s="362">
        <f>+ﾂ.動物の死体!$AA$30</f>
        <v>0</v>
      </c>
      <c r="Y41" s="362">
        <f>+ﾃ.ばいじん!$AA$30</f>
        <v>0</v>
      </c>
      <c r="Z41" s="363">
        <f>+ﾄ.混合廃棄物その他!$AA$30</f>
        <v>0</v>
      </c>
      <c r="AA41" s="364">
        <f t="shared" si="4"/>
        <v>0</v>
      </c>
    </row>
    <row r="42" spans="2:27" ht="24" customHeight="1" thickBot="1" x14ac:dyDescent="0.2">
      <c r="B42" s="167"/>
      <c r="C42" s="656"/>
      <c r="D42" s="210"/>
      <c r="E42" s="207" t="s">
        <v>263</v>
      </c>
      <c r="F42" s="391"/>
      <c r="G42" s="365">
        <f>+ｱ.燃え殻!$R$33</f>
        <v>0</v>
      </c>
      <c r="H42" s="365">
        <f>+ｲ.汚泥!$R$33</f>
        <v>0</v>
      </c>
      <c r="I42" s="365">
        <f>+ｳ.廃油!$R$33</f>
        <v>0</v>
      </c>
      <c r="J42" s="365">
        <f>+ｴ.廃酸!$R$33</f>
        <v>0</v>
      </c>
      <c r="K42" s="365">
        <f>+ｵ.廃ｱﾙｶﾘ!$R$33</f>
        <v>0</v>
      </c>
      <c r="L42" s="365">
        <f>+ｶ.廃ﾌﾟﾗ類!$R$33</f>
        <v>0</v>
      </c>
      <c r="M42" s="365">
        <f>+ｷ.紙くず!$R$33</f>
        <v>0</v>
      </c>
      <c r="N42" s="365">
        <f>+ｸ.木くず!$R$33</f>
        <v>0</v>
      </c>
      <c r="O42" s="365">
        <f>+ｹ.繊維くず!$R$33</f>
        <v>0</v>
      </c>
      <c r="P42" s="365">
        <f>+ｺ.動植物性残さ!$R$33</f>
        <v>0</v>
      </c>
      <c r="Q42" s="365">
        <f>+ｻ.動物系固形不要物!$R$33</f>
        <v>0</v>
      </c>
      <c r="R42" s="365">
        <f>+ｼ.ｺﾞﾑくず!$R$33</f>
        <v>0</v>
      </c>
      <c r="S42" s="365">
        <f>+ｽ.金属くず!$R$33</f>
        <v>0</v>
      </c>
      <c r="T42" s="365">
        <f>+ｾ.ｶﾞﾗｽ･ｺﾝｸﾘ･陶磁器くず!$R$33</f>
        <v>0</v>
      </c>
      <c r="U42" s="365">
        <f>+ｿ.鉱さい!$R$33</f>
        <v>0</v>
      </c>
      <c r="V42" s="365">
        <f>+ﾀ.がれき類!$R$33</f>
        <v>12.8</v>
      </c>
      <c r="W42" s="365">
        <f>+ﾁ.動物のふん尿!$R$33</f>
        <v>0</v>
      </c>
      <c r="X42" s="365">
        <f>+ﾂ.動物の死体!$R$33</f>
        <v>0</v>
      </c>
      <c r="Y42" s="365">
        <f>+ﾃ.ばいじん!$R$33</f>
        <v>0</v>
      </c>
      <c r="Z42" s="366">
        <f>+ﾄ.混合廃棄物その他!$R$33</f>
        <v>263.8</v>
      </c>
      <c r="AA42" s="367">
        <f>SUM(G42:Z42)</f>
        <v>276.60000000000002</v>
      </c>
    </row>
    <row r="43" spans="2:27" ht="24" customHeight="1" x14ac:dyDescent="0.15">
      <c r="B43" s="167"/>
      <c r="C43" s="122" t="s">
        <v>237</v>
      </c>
      <c r="D43" s="660" t="s">
        <v>294</v>
      </c>
      <c r="E43" s="660"/>
      <c r="F43" s="661"/>
      <c r="G43" s="371">
        <f>+ｱ.燃え殻!$AL$27</f>
        <v>0</v>
      </c>
      <c r="H43" s="371">
        <f>+ｲ.汚泥!$AL$27</f>
        <v>246.1</v>
      </c>
      <c r="I43" s="371">
        <f>+ｳ.廃油!$AL$27</f>
        <v>0</v>
      </c>
      <c r="J43" s="371">
        <f>+ｴ.廃酸!$AL$27</f>
        <v>0</v>
      </c>
      <c r="K43" s="371">
        <f>+ｵ.廃ｱﾙｶﾘ!$AL$27</f>
        <v>0</v>
      </c>
      <c r="L43" s="371">
        <f>+ｶ.廃ﾌﾟﾗ類!$AL$27</f>
        <v>125.1</v>
      </c>
      <c r="M43" s="371">
        <f>+ｷ.紙くず!$AL$27</f>
        <v>116.3</v>
      </c>
      <c r="N43" s="371">
        <f>+ｸ.木くず!$AL$27</f>
        <v>461.5</v>
      </c>
      <c r="O43" s="371">
        <f>+ｹ.繊維くず!$AL$27</f>
        <v>6.9</v>
      </c>
      <c r="P43" s="371">
        <f>+ｺ.動植物性残さ!$AL$27</f>
        <v>0</v>
      </c>
      <c r="Q43" s="371">
        <f>+ｻ.動物系固形不要物!$AL$27</f>
        <v>0</v>
      </c>
      <c r="R43" s="371">
        <f>+ｼ.ｺﾞﾑくず!$AL$27</f>
        <v>0</v>
      </c>
      <c r="S43" s="371">
        <f>+ｽ.金属くず!$AL$27</f>
        <v>68.7</v>
      </c>
      <c r="T43" s="371">
        <f>+ｾ.ｶﾞﾗｽ･ｺﾝｸﾘ･陶磁器くず!$AL$27</f>
        <v>114.6</v>
      </c>
      <c r="U43" s="371">
        <f>+ｿ.鉱さい!$AL$27</f>
        <v>0</v>
      </c>
      <c r="V43" s="371">
        <f>+ﾀ.がれき類!$AL$27</f>
        <v>7007.2</v>
      </c>
      <c r="W43" s="371">
        <f>+ﾁ.動物のふん尿!$AL$27</f>
        <v>0</v>
      </c>
      <c r="X43" s="371">
        <f>+ﾂ.動物の死体!$AL$27</f>
        <v>0</v>
      </c>
      <c r="Y43" s="371">
        <f>+ﾃ.ばいじん!$AL$27</f>
        <v>0</v>
      </c>
      <c r="Z43" s="372">
        <f>+ﾄ.混合廃棄物その他!$AL$27</f>
        <v>287.40000000000003</v>
      </c>
      <c r="AA43" s="373">
        <f t="shared" si="4"/>
        <v>8433.7999999999993</v>
      </c>
    </row>
    <row r="44" spans="2:27" ht="24" customHeight="1" x14ac:dyDescent="0.15">
      <c r="B44" s="167"/>
      <c r="C44" s="174"/>
      <c r="D44" s="172" t="s">
        <v>188</v>
      </c>
      <c r="E44" s="664" t="s">
        <v>238</v>
      </c>
      <c r="F44" s="665"/>
      <c r="G44" s="374">
        <f>+ｱ.燃え殻!$AL$30</f>
        <v>0</v>
      </c>
      <c r="H44" s="374">
        <f>+ｲ.汚泥!$AL$30</f>
        <v>0</v>
      </c>
      <c r="I44" s="374">
        <f>+ｳ.廃油!$AL$30</f>
        <v>0</v>
      </c>
      <c r="J44" s="374">
        <f>+ｴ.廃酸!$AL$30</f>
        <v>0</v>
      </c>
      <c r="K44" s="374">
        <f>+ｵ.廃ｱﾙｶﾘ!$AL$30</f>
        <v>0</v>
      </c>
      <c r="L44" s="374">
        <f>+ｶ.廃ﾌﾟﾗ類!$AL$30</f>
        <v>124.8</v>
      </c>
      <c r="M44" s="374">
        <f>+ｷ.紙くず!$AL$30</f>
        <v>116.3</v>
      </c>
      <c r="N44" s="374">
        <f>+ｸ.木くず!$AL$30</f>
        <v>389.5</v>
      </c>
      <c r="O44" s="374">
        <f>+ｹ.繊維くず!$AL$30</f>
        <v>6.9</v>
      </c>
      <c r="P44" s="374">
        <f>+ｺ.動植物性残さ!$AL$30</f>
        <v>0</v>
      </c>
      <c r="Q44" s="374">
        <f>+ｻ.動物系固形不要物!$AL$30</f>
        <v>0</v>
      </c>
      <c r="R44" s="374">
        <f>+ｼ.ｺﾞﾑくず!$AL$30</f>
        <v>0</v>
      </c>
      <c r="S44" s="374">
        <f>+ｽ.金属くず!$AL$30</f>
        <v>14.3</v>
      </c>
      <c r="T44" s="374">
        <f>+ｾ.ｶﾞﾗｽ･ｺﾝｸﾘ･陶磁器くず!$AL$30</f>
        <v>84.6</v>
      </c>
      <c r="U44" s="374">
        <f>+ｿ.鉱さい!$AL$30</f>
        <v>0</v>
      </c>
      <c r="V44" s="374">
        <f>+ﾀ.がれき類!$AL$30</f>
        <v>2251.5</v>
      </c>
      <c r="W44" s="374">
        <f>+ﾁ.動物のふん尿!$AL$30</f>
        <v>0</v>
      </c>
      <c r="X44" s="374">
        <f>+ﾂ.動物の死体!$AL$30</f>
        <v>0</v>
      </c>
      <c r="Y44" s="374">
        <f>+ﾃ.ばいじん!$AL$30</f>
        <v>0</v>
      </c>
      <c r="Z44" s="375">
        <f>+ﾄ.混合廃棄物その他!$AL$30</f>
        <v>277.89999999999998</v>
      </c>
      <c r="AA44" s="376">
        <f t="shared" si="4"/>
        <v>3265.8</v>
      </c>
    </row>
    <row r="45" spans="2:27" ht="24" customHeight="1" x14ac:dyDescent="0.15">
      <c r="B45" s="167"/>
      <c r="C45" s="174"/>
      <c r="D45" s="389" t="s">
        <v>190</v>
      </c>
      <c r="E45" s="666" t="s">
        <v>239</v>
      </c>
      <c r="F45" s="667"/>
      <c r="G45" s="377">
        <f>+ｱ.燃え殻!$AS$24</f>
        <v>0</v>
      </c>
      <c r="H45" s="377">
        <f>+ｲ.汚泥!$AS$24</f>
        <v>246.1</v>
      </c>
      <c r="I45" s="377">
        <f>+ｳ.廃油!$AS$24</f>
        <v>0</v>
      </c>
      <c r="J45" s="377">
        <f>+ｴ.廃酸!$AS$24</f>
        <v>0</v>
      </c>
      <c r="K45" s="377">
        <f>+ｵ.廃ｱﾙｶﾘ!$AS$24</f>
        <v>0</v>
      </c>
      <c r="L45" s="377">
        <f>+ｶ.廃ﾌﾟﾗ類!$AS$24</f>
        <v>125.1</v>
      </c>
      <c r="M45" s="377">
        <f>+ｷ.紙くず!$AS$24</f>
        <v>116.3</v>
      </c>
      <c r="N45" s="377">
        <f>+ｸ.木くず!$AS$24</f>
        <v>461.5</v>
      </c>
      <c r="O45" s="377">
        <f>+ｹ.繊維くず!$AS$24</f>
        <v>6.9</v>
      </c>
      <c r="P45" s="377">
        <f>+ｺ.動植物性残さ!$AS$24</f>
        <v>0</v>
      </c>
      <c r="Q45" s="377">
        <f>+ｻ.動物系固形不要物!$AS$24</f>
        <v>0</v>
      </c>
      <c r="R45" s="377">
        <f>+ｼ.ｺﾞﾑくず!$AS$24</f>
        <v>0</v>
      </c>
      <c r="S45" s="377">
        <f>+ｽ.金属くず!$AS$24</f>
        <v>68.7</v>
      </c>
      <c r="T45" s="377">
        <f>+ｾ.ｶﾞﾗｽ･ｺﾝｸﾘ･陶磁器くず!$AS$24</f>
        <v>114.6</v>
      </c>
      <c r="U45" s="377">
        <f>+ｿ.鉱さい!$AS$24</f>
        <v>0</v>
      </c>
      <c r="V45" s="377">
        <f>+ﾀ.がれき類!$AS$24</f>
        <v>6994.4</v>
      </c>
      <c r="W45" s="377">
        <f>+ﾁ.動物のふん尿!$AS$24</f>
        <v>0</v>
      </c>
      <c r="X45" s="377">
        <f>+ﾂ.動物の死体!$AS$24</f>
        <v>0</v>
      </c>
      <c r="Y45" s="377">
        <f>+ﾃ.ばいじん!$AS$24</f>
        <v>0</v>
      </c>
      <c r="Z45" s="378">
        <f>+ﾄ.混合廃棄物その他!$AS$24</f>
        <v>23.6</v>
      </c>
      <c r="AA45" s="379">
        <f t="shared" si="4"/>
        <v>8157.2</v>
      </c>
    </row>
    <row r="46" spans="2:27" ht="24" customHeight="1" x14ac:dyDescent="0.15">
      <c r="B46" s="167"/>
      <c r="C46" s="174"/>
      <c r="D46" s="385" t="s">
        <v>192</v>
      </c>
      <c r="E46" s="651" t="s">
        <v>432</v>
      </c>
      <c r="F46" s="652"/>
      <c r="G46" s="362">
        <f>+ｱ.燃え殻!$AS$27</f>
        <v>0</v>
      </c>
      <c r="H46" s="362">
        <f>+ｲ.汚泥!$AS$27</f>
        <v>0</v>
      </c>
      <c r="I46" s="362">
        <f>+ｳ.廃油!$AS$27</f>
        <v>0</v>
      </c>
      <c r="J46" s="362">
        <f>+ｴ.廃酸!$AS$27</f>
        <v>0</v>
      </c>
      <c r="K46" s="362">
        <f>+ｵ.廃ｱﾙｶﾘ!$AS$27</f>
        <v>0</v>
      </c>
      <c r="L46" s="362">
        <f>+ｶ.廃ﾌﾟﾗ類!$AS$27</f>
        <v>0</v>
      </c>
      <c r="M46" s="362">
        <f>+ｷ.紙くず!$AS$27</f>
        <v>0</v>
      </c>
      <c r="N46" s="362">
        <f>+ｸ.木くず!$AS$27</f>
        <v>0</v>
      </c>
      <c r="O46" s="362">
        <f>+ｹ.繊維くず!$AS$27</f>
        <v>0</v>
      </c>
      <c r="P46" s="362">
        <f>+ｺ.動植物性残さ!$AS$27</f>
        <v>0</v>
      </c>
      <c r="Q46" s="362">
        <f>+ｻ.動物系固形不要物!$AS$27</f>
        <v>0</v>
      </c>
      <c r="R46" s="362">
        <f>+ｼ.ｺﾞﾑくず!$AS$27</f>
        <v>0</v>
      </c>
      <c r="S46" s="362">
        <f>+ｽ.金属くず!$AS$27</f>
        <v>0</v>
      </c>
      <c r="T46" s="362">
        <f>+ｾ.ｶﾞﾗｽ･ｺﾝｸﾘ･陶磁器くず!$AS$27</f>
        <v>0</v>
      </c>
      <c r="U46" s="362">
        <f>+ｿ.鉱さい!$AS$27</f>
        <v>0</v>
      </c>
      <c r="V46" s="362">
        <f>+ﾀ.がれき類!$AS$27</f>
        <v>0</v>
      </c>
      <c r="W46" s="362">
        <f>+ﾁ.動物のふん尿!$AS$27</f>
        <v>0</v>
      </c>
      <c r="X46" s="362">
        <f>+ﾂ.動物の死体!$AS$27</f>
        <v>0</v>
      </c>
      <c r="Y46" s="362">
        <f>+ﾃ.ばいじん!$AS$27</f>
        <v>0</v>
      </c>
      <c r="Z46" s="363">
        <f>+ﾄ.混合廃棄物その他!$AS$27</f>
        <v>0</v>
      </c>
      <c r="AA46" s="364">
        <f t="shared" si="4"/>
        <v>0</v>
      </c>
    </row>
    <row r="47" spans="2:27" ht="26.65" customHeight="1" thickBot="1" x14ac:dyDescent="0.2">
      <c r="B47" s="168"/>
      <c r="C47" s="175"/>
      <c r="D47" s="173" t="s">
        <v>193</v>
      </c>
      <c r="E47" s="653" t="s">
        <v>433</v>
      </c>
      <c r="F47" s="654"/>
      <c r="G47" s="380">
        <f>+ｱ.燃え殻!$AS$31</f>
        <v>0</v>
      </c>
      <c r="H47" s="380">
        <f>+ｲ.汚泥!$AS$31</f>
        <v>0</v>
      </c>
      <c r="I47" s="380">
        <f>+ｳ.廃油!$AS$31</f>
        <v>0</v>
      </c>
      <c r="J47" s="380">
        <f>+ｴ.廃酸!$AS$31</f>
        <v>0</v>
      </c>
      <c r="K47" s="380">
        <f>+ｵ.廃ｱﾙｶﾘ!$AS$31</f>
        <v>0</v>
      </c>
      <c r="L47" s="380">
        <f>+ｶ.廃ﾌﾟﾗ類!$AS$31</f>
        <v>0</v>
      </c>
      <c r="M47" s="380">
        <f>+ｷ.紙くず!$AS$31</f>
        <v>0</v>
      </c>
      <c r="N47" s="380">
        <f>+ｸ.木くず!$AS$31</f>
        <v>0</v>
      </c>
      <c r="O47" s="380">
        <f>+ｹ.繊維くず!$AS$31</f>
        <v>0</v>
      </c>
      <c r="P47" s="380">
        <f>+ｺ.動植物性残さ!$AS$31</f>
        <v>0</v>
      </c>
      <c r="Q47" s="380">
        <f>+ｻ.動物系固形不要物!$AS$31</f>
        <v>0</v>
      </c>
      <c r="R47" s="380">
        <f>+ｼ.ｺﾞﾑくず!$AS$31</f>
        <v>0</v>
      </c>
      <c r="S47" s="380">
        <f>+ｽ.金属くず!$AS$31</f>
        <v>0</v>
      </c>
      <c r="T47" s="380">
        <f>+ｾ.ｶﾞﾗｽ･ｺﾝｸﾘ･陶磁器くず!$AS$31</f>
        <v>0</v>
      </c>
      <c r="U47" s="380">
        <f>+ｿ.鉱さい!$AS$31</f>
        <v>0</v>
      </c>
      <c r="V47" s="380">
        <f>+ﾀ.がれき類!$AS$31</f>
        <v>0</v>
      </c>
      <c r="W47" s="380">
        <f>+ﾁ.動物のふん尿!$AS$31</f>
        <v>0</v>
      </c>
      <c r="X47" s="380">
        <f>+ﾂ.動物の死体!$AS$31</f>
        <v>0</v>
      </c>
      <c r="Y47" s="380">
        <f>+ﾃ.ばいじん!$AS$31</f>
        <v>0</v>
      </c>
      <c r="Z47" s="381">
        <f>+ﾄ.混合廃棄物その他!$AS$31</f>
        <v>0</v>
      </c>
      <c r="AA47" s="382">
        <f t="shared" si="4"/>
        <v>0</v>
      </c>
    </row>
    <row r="48" spans="2:27" ht="19.899999999999999" customHeight="1" x14ac:dyDescent="0.15">
      <c r="G48" s="9" t="s">
        <v>104</v>
      </c>
    </row>
    <row r="50" spans="6:27" s="414" customFormat="1" x14ac:dyDescent="0.15">
      <c r="G50" s="414">
        <f>IF(ｱ.燃え殻!$P$16="エラー！：⑥残さ物量があるのに、④自ら中間処理した量がゼロになっています",1,0)</f>
        <v>0</v>
      </c>
      <c r="H50" s="414">
        <f>IF(ｲ.汚泥!$P$16="エラー！：⑥残さ物量があるのに、④自ら中間処理した量がゼロになっています",1,0)</f>
        <v>0</v>
      </c>
      <c r="I50" s="414">
        <f>IF(ｳ.廃油!$P$16="エラー！：⑥残さ物量があるのに、④自ら中間処理した量がゼロになっています",1,0)</f>
        <v>0</v>
      </c>
      <c r="J50" s="414">
        <f>IF(ｴ.廃酸!$P$16="エラー！：⑥残さ物量があるのに、④自ら中間処理した量がゼロになっています",1,0)</f>
        <v>0</v>
      </c>
      <c r="K50" s="414">
        <f>IF(ｵ.廃ｱﾙｶﾘ!$P$16="エラー！：⑥残さ物量があるのに、④自ら中間処理した量がゼロになっています",1,0)</f>
        <v>0</v>
      </c>
      <c r="L50" s="414">
        <f>IF(ｶ.廃ﾌﾟﾗ類!$P$16="エラー！：⑥残さ物量があるのに、④自ら中間処理した量がゼロになっています",1,0)</f>
        <v>0</v>
      </c>
      <c r="M50" s="414">
        <f>IF(ｷ.紙くず!$P$16="エラー！：⑥残さ物量があるのに、④自ら中間処理した量がゼロになっています",1,0)</f>
        <v>0</v>
      </c>
      <c r="N50" s="414">
        <f>IF(ｸ.木くず!$P$16="エラー！：⑥残さ物量があるのに、④自ら中間処理した量がゼロになっています",1,0)</f>
        <v>0</v>
      </c>
      <c r="O50" s="414">
        <f>IF(ｹ.繊維くず!$P$16="エラー！：⑥残さ物量があるのに、④自ら中間処理した量がゼロになっています",1,0)</f>
        <v>0</v>
      </c>
      <c r="P50" s="414">
        <f>IF(ｺ.動植物性残さ!$P$16="エラー！：⑥残さ物量があるのに、④自ら中間処理した量がゼロになっています",1,0)</f>
        <v>0</v>
      </c>
      <c r="Q50" s="414">
        <f>IF(ｻ.動物系固形不要物!$P$16="エラー！：⑥残さ物量があるのに、④自ら中間処理した量がゼロになっています",1,0)</f>
        <v>0</v>
      </c>
      <c r="R50" s="414">
        <f>IF(ｼ.ｺﾞﾑくず!$P$16="エラー！：⑥残さ物量があるのに、④自ら中間処理した量がゼロになっています",1,0)</f>
        <v>0</v>
      </c>
      <c r="S50" s="414">
        <f>IF(ｽ.金属くず!$P$16="エラー！：⑥残さ物量があるのに、④自ら中間処理した量がゼロになっています",1,0)</f>
        <v>0</v>
      </c>
      <c r="T50" s="414">
        <f>IF(ｾ.ｶﾞﾗｽ･ｺﾝｸﾘ･陶磁器くず!$P$16="エラー！：⑥残さ物量があるのに、④自ら中間処理した量がゼロになっています",1,0)</f>
        <v>0</v>
      </c>
      <c r="U50" s="414">
        <f>IF(ｿ.鉱さい!$P$16="エラー！：⑥残さ物量があるのに、④自ら中間処理した量がゼロになっています",1,0)</f>
        <v>0</v>
      </c>
      <c r="V50" s="414">
        <f>IF(ﾀ.がれき類!$P$16="エラー！：⑥残さ物量があるのに、④自ら中間処理した量がゼロになっています",1,0)</f>
        <v>0</v>
      </c>
      <c r="W50" s="414">
        <f>IF(ﾁ.動物のふん尿!$P$16="エラー！：⑥残さ物量があるのに、④自ら中間処理した量がゼロになっています",1,0)</f>
        <v>0</v>
      </c>
      <c r="X50" s="414">
        <f>IF(ﾂ.動物の死体!$P$16="エラー！：⑥残さ物量があるのに、④自ら中間処理した量がゼロになっています",1,0)</f>
        <v>0</v>
      </c>
      <c r="Y50" s="414">
        <f>IF(ﾃ.ばいじん!$P$16="エラー！：⑥残さ物量があるのに、④自ら中間処理した量がゼロになっています",1,0)</f>
        <v>0</v>
      </c>
      <c r="Z50" s="414">
        <f>IF(ﾄ.混合廃棄物その他!$P$16="エラー！：⑥残さ物量があるのに、④自ら中間処理した量がゼロになっています",1,0)</f>
        <v>0</v>
      </c>
    </row>
    <row r="51" spans="6:27" s="414" customFormat="1" x14ac:dyDescent="0.15">
      <c r="G51" s="414">
        <f>IF(ｱ.燃え殻!$P$22="エラー !：④の内数である⑤の量が④を超えています",1,0)</f>
        <v>0</v>
      </c>
      <c r="H51" s="414">
        <f>IF(ｲ.汚泥!$P$22="エラー !：④の内数である⑤の量が④を超えています",1,0)</f>
        <v>0</v>
      </c>
      <c r="I51" s="414">
        <f>IF(ｳ.廃油!$P$22="エラー !：④の内数である⑤の量が④を超えています",1,0)</f>
        <v>0</v>
      </c>
      <c r="J51" s="414">
        <f>IF(ｴ.廃酸!$P$22="エラー !：④の内数である⑤の量が④を超えています",1,0)</f>
        <v>0</v>
      </c>
      <c r="K51" s="414">
        <f>IF(ｵ.廃ｱﾙｶﾘ!$P$22="エラー !：④の内数である⑤の量が④を超えています",1,0)</f>
        <v>0</v>
      </c>
      <c r="L51" s="414">
        <f>IF(ｶ.廃ﾌﾟﾗ類!$P$22="エラー !：④の内数である⑤の量が④を超えています",1,0)</f>
        <v>0</v>
      </c>
      <c r="M51" s="414">
        <f>IF(ｷ.紙くず!$P$22="エラー !：④の内数である⑤の量が④を超えています",1,0)</f>
        <v>0</v>
      </c>
      <c r="N51" s="414">
        <f>IF(ｸ.木くず!$P$22="エラー !：④の内数である⑤の量が④を超えています",1,0)</f>
        <v>0</v>
      </c>
      <c r="O51" s="414">
        <f>IF(ｹ.繊維くず!$P$22="エラー !：④の内数である⑤の量が④を超えています",1,0)</f>
        <v>0</v>
      </c>
      <c r="P51" s="414">
        <f>IF(ｺ.動植物性残さ!$P$22="エラー !：④の内数である⑤の量が④を超えています",1,0)</f>
        <v>0</v>
      </c>
      <c r="Q51" s="414">
        <f>IF(ｻ.動物系固形不要物!$P$22="エラー !：④の内数である⑤の量が④を超えています",1,0)</f>
        <v>0</v>
      </c>
      <c r="R51" s="414">
        <f>IF(ｼ.ｺﾞﾑくず!$P$22="エラー !：④の内数である⑤の量が④を超えています",1,0)</f>
        <v>0</v>
      </c>
      <c r="S51" s="414">
        <f>IF(ｽ.金属くず!$P$22="エラー !：④の内数である⑤の量が④を超えています",1,0)</f>
        <v>0</v>
      </c>
      <c r="T51" s="414">
        <f>IF(ｾ.ｶﾞﾗｽ･ｺﾝｸﾘ･陶磁器くず!$P$22="エラー !：④の内数である⑤の量が④を超えています",1,0)</f>
        <v>0</v>
      </c>
      <c r="U51" s="414">
        <f>IF(ｿ.鉱さい!$P$22="エラー !：④の内数である⑤の量が④を超えています",1,0)</f>
        <v>0</v>
      </c>
      <c r="V51" s="414">
        <f>IF(ﾀ.がれき類!$P$22="エラー !：④の内数である⑤の量が④を超えています",1,0)</f>
        <v>0</v>
      </c>
      <c r="W51" s="414">
        <f>IF(ﾁ.動物のふん尿!$P$22="エラー !：④の内数である⑤の量が④を超えています",1,0)</f>
        <v>0</v>
      </c>
      <c r="X51" s="414">
        <f>IF(ﾂ.動物の死体!$P$22="エラー !：④の内数である⑤の量が④を超えています",1,0)</f>
        <v>0</v>
      </c>
      <c r="Y51" s="414">
        <f>IF(ﾃ.ばいじん!$P$22="エラー !：④の内数である⑤の量が④を超えています",1,0)</f>
        <v>0</v>
      </c>
      <c r="Z51" s="414">
        <f>IF(ﾄ.混合廃棄物その他!$P$22="エラー !：④の内数である⑤の量が④を超えています",1,0)</f>
        <v>0</v>
      </c>
    </row>
    <row r="52" spans="6:27" s="414" customFormat="1" x14ac:dyDescent="0.15">
      <c r="G52" s="414">
        <f>IF(ｱ.燃え殻!$AL$31="エラー !：⑩の内数である⑪の量が⑩を超えています",1,0)</f>
        <v>0</v>
      </c>
      <c r="H52" s="414">
        <f>IF(ｲ.汚泥!$AL$31="エラー !：⑩の内数である⑪の量が⑩を超えています",1,0)</f>
        <v>0</v>
      </c>
      <c r="I52" s="414">
        <f>IF(ｳ.廃油!$AL$31="エラー !：⑩の内数である⑪の量が⑩を超えています",1,0)</f>
        <v>0</v>
      </c>
      <c r="J52" s="414">
        <f>IF(ｴ.廃酸!$AL$31="エラー !：⑩の内数である⑪の量が⑩を超えています",1,0)</f>
        <v>0</v>
      </c>
      <c r="K52" s="414">
        <f>IF(ｵ.廃ｱﾙｶﾘ!$AL$31="エラー !：⑩の内数である⑪の量が⑩を超えています",1,0)</f>
        <v>0</v>
      </c>
      <c r="L52" s="414">
        <f>IF(ｶ.廃ﾌﾟﾗ類!$AL$31="エラー !：⑩の内数である⑪の量が⑩を超えています",1,0)</f>
        <v>0</v>
      </c>
      <c r="M52" s="414">
        <f>IF(ｷ.紙くず!$AL$31="エラー !：⑩の内数である⑪の量が⑩を超えています",1,0)</f>
        <v>0</v>
      </c>
      <c r="N52" s="414">
        <f>IF(ｸ.木くず!$AL$31="エラー !：⑩の内数である⑪の量が⑩を超えています",1,0)</f>
        <v>0</v>
      </c>
      <c r="O52" s="414">
        <f>IF(ｹ.繊維くず!$AL$31="エラー !：⑩の内数である⑪の量が⑩を超えています",1,0)</f>
        <v>0</v>
      </c>
      <c r="P52" s="414">
        <f>IF(ｺ.動植物性残さ!$AL$31="エラー !：⑩の内数である⑪の量が⑩を超えています",1,0)</f>
        <v>0</v>
      </c>
      <c r="Q52" s="414">
        <f>IF(ｻ.動物系固形不要物!$AL$31="エラー !：⑩の内数である⑪の量が⑩を超えています",1,0)</f>
        <v>0</v>
      </c>
      <c r="R52" s="414">
        <f>IF(ｼ.ｺﾞﾑくず!$AL$31="エラー !：⑩の内数である⑪の量が⑩を超えています",1,0)</f>
        <v>0</v>
      </c>
      <c r="S52" s="414">
        <f>IF(ｽ.金属くず!$AL$31="エラー !：⑩の内数である⑪の量が⑩を超えています",1,0)</f>
        <v>0</v>
      </c>
      <c r="T52" s="414">
        <f>IF(ｾ.ｶﾞﾗｽ･ｺﾝｸﾘ･陶磁器くず!$AL$31="エラー !：⑩の内数である⑪の量が⑩を超えています",1,0)</f>
        <v>0</v>
      </c>
      <c r="U52" s="414">
        <f>IF(ｿ.鉱さい!$AL$31="エラー !：⑩の内数である⑪の量が⑩を超えています",1,0)</f>
        <v>0</v>
      </c>
      <c r="V52" s="414">
        <f>IF(ﾀ.がれき類!$AL$31="エラー !：⑩の内数である⑪の量が⑩を超えています",1,0)</f>
        <v>0</v>
      </c>
      <c r="W52" s="414">
        <f>IF(ﾁ.動物のふん尿!$AL$31="エラー !：⑩の内数である⑪の量が⑩を超えています",1,0)</f>
        <v>0</v>
      </c>
      <c r="X52" s="414">
        <f>IF(ﾂ.動物の死体!$AL$31="エラー !：⑩の内数である⑪の量が⑩を超えています",1,0)</f>
        <v>0</v>
      </c>
      <c r="Y52" s="414">
        <f>IF(ﾃ.ばいじん!$AL$31="エラー !：⑩の内数である⑪の量が⑩を超えています",1,0)</f>
        <v>0</v>
      </c>
      <c r="Z52" s="414">
        <f>IF(ﾄ.混合廃棄物その他!$AL$31="エラー !：⑩の内数である⑪の量が⑩を超えています",1,0)</f>
        <v>0</v>
      </c>
    </row>
    <row r="53" spans="6:27" s="414" customFormat="1" x14ac:dyDescent="0.15">
      <c r="G53" s="414">
        <f>IF(ｱ.燃え殻!$AS$28="エラー !：⑩の内数である（⑫+⑬＋⑭）の量が⑩を超えています",1,0)</f>
        <v>0</v>
      </c>
      <c r="H53" s="414">
        <f>IF(ｲ.汚泥!$AS$28="エラー !：⑩の内数である（⑫+⑬＋⑭）の量が⑩を超えています",1,0)</f>
        <v>0</v>
      </c>
      <c r="I53" s="414">
        <f>IF(ｳ.廃油!$AS$28="エラー !：⑩の内数である（⑫+⑬＋⑭）の量が⑩を超えています",1,0)</f>
        <v>0</v>
      </c>
      <c r="J53" s="414">
        <f>IF(ｴ.廃酸!$AS$28="エラー !：⑩の内数である（⑫+⑬＋⑭）の量が⑩を超えています",1,0)</f>
        <v>0</v>
      </c>
      <c r="K53" s="414">
        <f>IF(ｵ.廃ｱﾙｶﾘ!$AS$28="エラー !：⑩の内数である（⑫+⑬＋⑭）の量が⑩を超えています",1,0)</f>
        <v>0</v>
      </c>
      <c r="L53" s="414">
        <f>IF(ｶ.廃ﾌﾟﾗ類!$AS$28="エラー !：⑩の内数である（⑫+⑬＋⑭）の量が⑩を超えています",1,0)</f>
        <v>0</v>
      </c>
      <c r="M53" s="414">
        <f>IF(ｷ.紙くず!$AS$28="エラー !：⑩の内数である（⑫+⑬＋⑭）の量が⑩を超えています",1,0)</f>
        <v>0</v>
      </c>
      <c r="N53" s="414">
        <f>IF(ｸ.木くず!$AS$28="エラー !：⑩の内数である（⑫+⑬＋⑭）の量が⑩を超えています",1,0)</f>
        <v>0</v>
      </c>
      <c r="O53" s="414">
        <f>IF(ｹ.繊維くず!$AS$28="エラー !：⑩の内数である（⑫+⑬＋⑭）の量が⑩を超えています",1,0)</f>
        <v>0</v>
      </c>
      <c r="P53" s="414">
        <f>IF(ｺ.動植物性残さ!$AS$28="エラー !：⑩の内数である（⑫+⑬＋⑭）の量が⑩を超えています",1,0)</f>
        <v>0</v>
      </c>
      <c r="Q53" s="414">
        <f>IF(ｻ.動物系固形不要物!$AS$28="エラー !：⑩の内数である（⑫+⑬＋⑭）の量が⑩を超えています",1,0)</f>
        <v>0</v>
      </c>
      <c r="R53" s="414">
        <f>IF(ｼ.ｺﾞﾑくず!$AS$28="エラー !：⑩の内数である（⑫+⑬＋⑭）の量が⑩を超えています",1,0)</f>
        <v>0</v>
      </c>
      <c r="S53" s="414">
        <f>IF(ｽ.金属くず!$AS$28="エラー !：⑩の内数である（⑫+⑬＋⑭）の量が⑩を超えています",1,0)</f>
        <v>0</v>
      </c>
      <c r="T53" s="414">
        <f>IF(ｾ.ｶﾞﾗｽ･ｺﾝｸﾘ･陶磁器くず!$AS$28="エラー !：⑩の内数である（⑫+⑬＋⑭）の量が⑩を超えています",1,0)</f>
        <v>0</v>
      </c>
      <c r="U53" s="414">
        <f>IF(ｿ.鉱さい!$AS$28="エラー !：⑩の内数である（⑫+⑬＋⑭）の量が⑩を超えています",1,0)</f>
        <v>0</v>
      </c>
      <c r="V53" s="414">
        <f>IF(ﾀ.がれき類!$AS$28="エラー !：⑩の内数である（⑫+⑬＋⑭）の量が⑩を超えています",1,0)</f>
        <v>0</v>
      </c>
      <c r="W53" s="414">
        <f>IF(ﾁ.動物のふん尿!$AS$28="エラー !：⑩の内数である（⑫+⑬＋⑭）の量が⑩を超えています",1,0)</f>
        <v>0</v>
      </c>
      <c r="X53" s="414">
        <f>IF(ﾂ.動物の死体!$AS$28="エラー !：⑩の内数である（⑫+⑬＋⑭）の量が⑩を超えています",1,0)</f>
        <v>0</v>
      </c>
      <c r="Y53" s="414">
        <f>IF(ﾃ.ばいじん!$AS$28="エラー !：⑩の内数である（⑫+⑬＋⑭）の量が⑩を超えています",1,0)</f>
        <v>0</v>
      </c>
      <c r="Z53" s="414">
        <f>IF(ﾄ.混合廃棄物その他!$AS$28="エラー !：⑩の内数である（⑫+⑬＋⑭）の量が⑩を超えています",1,0)</f>
        <v>0</v>
      </c>
    </row>
    <row r="54" spans="6:27" s="414" customFormat="1" x14ac:dyDescent="0.15">
      <c r="G54" s="414">
        <f>IF(ｱ.燃え殻!$AS$32="エラー !：⑩の内数である（⑫+⑬＋⑭）の量が⑩を超えています",1,0)</f>
        <v>0</v>
      </c>
      <c r="H54" s="414">
        <f>IF(ｲ.汚泥!$AS$32="エラー !：⑩の内数である（⑫+⑬＋⑭）の量が⑩を超えています",1,0)</f>
        <v>0</v>
      </c>
      <c r="I54" s="414">
        <f>IF(ｳ.廃油!$AS$32="エラー !：⑩の内数である（⑫+⑬＋⑭）の量が⑩を超えています",1,0)</f>
        <v>0</v>
      </c>
      <c r="J54" s="414">
        <f>IF(ｴ.廃酸!$AS$32="エラー !：⑩の内数である（⑫+⑬＋⑭）の量が⑩を超えています",1,0)</f>
        <v>0</v>
      </c>
      <c r="K54" s="414">
        <f>IF(ｵ.廃ｱﾙｶﾘ!$AS$32="エラー !：⑩の内数である（⑫+⑬＋⑭）の量が⑩を超えています",1,0)</f>
        <v>0</v>
      </c>
      <c r="L54" s="414">
        <f>IF(ｶ.廃ﾌﾟﾗ類!$AS$32="エラー !：⑩の内数である（⑫+⑬＋⑭）の量が⑩を超えています",1,0)</f>
        <v>0</v>
      </c>
      <c r="M54" s="414">
        <f>IF(ｷ.紙くず!$AS$32="エラー !：⑩の内数である（⑫+⑬＋⑭）の量が⑩を超えています",1,0)</f>
        <v>0</v>
      </c>
      <c r="N54" s="414">
        <f>IF(ｸ.木くず!$AS$32="エラー !：⑩の内数である（⑫+⑬＋⑭）の量が⑩を超えています",1,0)</f>
        <v>0</v>
      </c>
      <c r="O54" s="414">
        <f>IF(ｹ.繊維くず!$AS$32="エラー !：⑩の内数である（⑫+⑬＋⑭）の量が⑩を超えています",1,0)</f>
        <v>0</v>
      </c>
      <c r="P54" s="414">
        <f>IF(ｺ.動植物性残さ!$AS$32="エラー !：⑩の内数である（⑫+⑬＋⑭）の量が⑩を超えています",1,0)</f>
        <v>0</v>
      </c>
      <c r="Q54" s="414">
        <f>IF(ｻ.動物系固形不要物!$AS$32="エラー !：⑩の内数である（⑫+⑬＋⑭）の量が⑩を超えています",1,0)</f>
        <v>0</v>
      </c>
      <c r="R54" s="414">
        <f>IF(ｼ.ｺﾞﾑくず!$AS$32="エラー !：⑩の内数である（⑫+⑬＋⑭）の量が⑩を超えています",1,0)</f>
        <v>0</v>
      </c>
      <c r="S54" s="414">
        <f>IF(ｽ.金属くず!$AS$32="エラー !：⑩の内数である（⑫+⑬＋⑭）の量が⑩を超えています",1,0)</f>
        <v>0</v>
      </c>
      <c r="T54" s="414">
        <f>IF(ｾ.ｶﾞﾗｽ･ｺﾝｸﾘ･陶磁器くず!$AS$32="エラー !：⑩の内数である（⑫+⑬＋⑭）の量が⑩を超えています",1,0)</f>
        <v>0</v>
      </c>
      <c r="U54" s="414">
        <f>IF(ｿ.鉱さい!$AS$32="エラー !：⑩の内数である（⑫+⑬＋⑭）の量が⑩を超えています",1,0)</f>
        <v>0</v>
      </c>
      <c r="V54" s="414">
        <f>IF(ﾀ.がれき類!$AS$32="エラー !：⑩の内数である（⑫+⑬＋⑭）の量が⑩を超えています",1,0)</f>
        <v>0</v>
      </c>
      <c r="W54" s="414">
        <f>IF(ﾁ.動物のふん尿!$AS$32="エラー !：⑩の内数である（⑫+⑬＋⑭）の量が⑩を超えています",1,0)</f>
        <v>0</v>
      </c>
      <c r="X54" s="414">
        <f>IF(ﾂ.動物の死体!$AS$32="エラー !：⑩の内数である（⑫+⑬＋⑭）の量が⑩を超えています",1,0)</f>
        <v>0</v>
      </c>
      <c r="Y54" s="414">
        <f>IF(ﾃ.ばいじん!$AS$32="エラー !：⑩の内数である（⑫+⑬＋⑭）の量が⑩を超えています",1,0)</f>
        <v>0</v>
      </c>
      <c r="Z54" s="414">
        <f>IF(ﾄ.混合廃棄物その他!$AS$32="エラー !：⑩の内数である（⑫+⑬＋⑭）の量が⑩を超えています",1,0)</f>
        <v>0</v>
      </c>
    </row>
    <row r="55" spans="6:27" s="414" customFormat="1" x14ac:dyDescent="0.15">
      <c r="G55" s="414">
        <f>IF(G9="0",+G19+G20,+G9+G19+G20)</f>
        <v>0</v>
      </c>
      <c r="H55" s="414">
        <f t="shared" ref="H55:Z55" si="10">IF(H9="0",+H19+H20,+H9+H19+H20)</f>
        <v>1697.3999999999999</v>
      </c>
      <c r="I55" s="414">
        <f t="shared" si="10"/>
        <v>0</v>
      </c>
      <c r="J55" s="414">
        <f t="shared" si="10"/>
        <v>0</v>
      </c>
      <c r="K55" s="414">
        <f t="shared" si="10"/>
        <v>0</v>
      </c>
      <c r="L55" s="414">
        <f t="shared" si="10"/>
        <v>213.6</v>
      </c>
      <c r="M55" s="414">
        <f t="shared" si="10"/>
        <v>187.89999999999998</v>
      </c>
      <c r="N55" s="414">
        <f t="shared" si="10"/>
        <v>1985.4</v>
      </c>
      <c r="O55" s="414">
        <f t="shared" si="10"/>
        <v>9</v>
      </c>
      <c r="P55" s="414">
        <f t="shared" si="10"/>
        <v>0</v>
      </c>
      <c r="Q55" s="414">
        <f t="shared" si="10"/>
        <v>0</v>
      </c>
      <c r="R55" s="414">
        <f t="shared" si="10"/>
        <v>0</v>
      </c>
      <c r="S55" s="414">
        <f t="shared" si="10"/>
        <v>77.600000000000009</v>
      </c>
      <c r="T55" s="414">
        <f t="shared" si="10"/>
        <v>212.89999999999998</v>
      </c>
      <c r="U55" s="414">
        <f t="shared" si="10"/>
        <v>0</v>
      </c>
      <c r="V55" s="414">
        <f t="shared" si="10"/>
        <v>9637.9</v>
      </c>
      <c r="W55" s="414">
        <f t="shared" si="10"/>
        <v>0</v>
      </c>
      <c r="X55" s="414">
        <f t="shared" si="10"/>
        <v>0</v>
      </c>
      <c r="Y55" s="414">
        <f t="shared" si="10"/>
        <v>0</v>
      </c>
      <c r="Z55" s="414">
        <f t="shared" si="10"/>
        <v>519</v>
      </c>
      <c r="AA55" s="415">
        <f>+AA9+AA19+AA20</f>
        <v>14540.7</v>
      </c>
    </row>
    <row r="56" spans="6:27" s="414" customFormat="1" ht="13.5" x14ac:dyDescent="0.15">
      <c r="F56" s="416"/>
    </row>
    <row r="57" spans="6:27" s="414" customFormat="1" ht="13.5" x14ac:dyDescent="0.15">
      <c r="F57" s="416"/>
    </row>
    <row r="58" spans="6:27" s="414" customFormat="1" ht="13.5" x14ac:dyDescent="0.15">
      <c r="F58" s="416"/>
    </row>
    <row r="59" spans="6:27" s="414" customFormat="1" ht="13.5" x14ac:dyDescent="0.15">
      <c r="F59" s="416"/>
    </row>
    <row r="65" s="9" customFormat="1" x14ac:dyDescent="0.15"/>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4">
    <cfRule type="expression" dxfId="87" priority="100" stopIfTrue="1">
      <formula>$I$52=1</formula>
    </cfRule>
  </conditionalFormatting>
  <conditionalFormatting sqref="I46">
    <cfRule type="expression" dxfId="86" priority="13" stopIfTrue="1">
      <formula>$I$53=1</formula>
    </cfRule>
  </conditionalFormatting>
  <conditionalFormatting sqref="I47">
    <cfRule type="expression" dxfId="85" priority="14" stopIfTrue="1">
      <formula>$I$54=1</formula>
    </cfRule>
  </conditionalFormatting>
  <conditionalFormatting sqref="J23">
    <cfRule type="expression" dxfId="84" priority="15" stopIfTrue="1">
      <formula>$J$50=1</formula>
    </cfRule>
  </conditionalFormatting>
  <conditionalFormatting sqref="J24">
    <cfRule type="expression" dxfId="83" priority="16" stopIfTrue="1">
      <formula>$J$51=1</formula>
    </cfRule>
  </conditionalFormatting>
  <conditionalFormatting sqref="J44">
    <cfRule type="expression" dxfId="82" priority="17" stopIfTrue="1">
      <formula>$J$52=1</formula>
    </cfRule>
  </conditionalFormatting>
  <conditionalFormatting sqref="J46">
    <cfRule type="expression" dxfId="81" priority="18" stopIfTrue="1">
      <formula>$J$53=1</formula>
    </cfRule>
  </conditionalFormatting>
  <conditionalFormatting sqref="J47">
    <cfRule type="expression" dxfId="80" priority="19" stopIfTrue="1">
      <formula>$J$54=1</formula>
    </cfRule>
  </conditionalFormatting>
  <conditionalFormatting sqref="K23">
    <cfRule type="expression" dxfId="79" priority="20" stopIfTrue="1">
      <formula>$K$50=1</formula>
    </cfRule>
  </conditionalFormatting>
  <conditionalFormatting sqref="K24">
    <cfRule type="expression" dxfId="78" priority="21" stopIfTrue="1">
      <formula>$K$51=1</formula>
    </cfRule>
  </conditionalFormatting>
  <conditionalFormatting sqref="K44">
    <cfRule type="expression" dxfId="77" priority="22" stopIfTrue="1">
      <formula>$K$52=1</formula>
    </cfRule>
  </conditionalFormatting>
  <conditionalFormatting sqref="K46">
    <cfRule type="expression" dxfId="76" priority="23" stopIfTrue="1">
      <formula>$K$53=1</formula>
    </cfRule>
  </conditionalFormatting>
  <conditionalFormatting sqref="K47">
    <cfRule type="expression" dxfId="75" priority="24" stopIfTrue="1">
      <formula>$K$54=1</formula>
    </cfRule>
  </conditionalFormatting>
  <conditionalFormatting sqref="L23">
    <cfRule type="expression" dxfId="74" priority="25" stopIfTrue="1">
      <formula>$L$50=1</formula>
    </cfRule>
  </conditionalFormatting>
  <conditionalFormatting sqref="L24">
    <cfRule type="expression" dxfId="73" priority="26" stopIfTrue="1">
      <formula>$L$51=1</formula>
    </cfRule>
  </conditionalFormatting>
  <conditionalFormatting sqref="L44">
    <cfRule type="expression" dxfId="72" priority="27" stopIfTrue="1">
      <formula>$L$52=1</formula>
    </cfRule>
  </conditionalFormatting>
  <conditionalFormatting sqref="L46">
    <cfRule type="expression" dxfId="71" priority="28" stopIfTrue="1">
      <formula>$L$53=1</formula>
    </cfRule>
  </conditionalFormatting>
  <conditionalFormatting sqref="L47">
    <cfRule type="expression" dxfId="70" priority="29" stopIfTrue="1">
      <formula>$L$54=1</formula>
    </cfRule>
  </conditionalFormatting>
  <conditionalFormatting sqref="M23">
    <cfRule type="expression" dxfId="69" priority="30" stopIfTrue="1">
      <formula>$M$50=1</formula>
    </cfRule>
  </conditionalFormatting>
  <conditionalFormatting sqref="M24">
    <cfRule type="expression" dxfId="68" priority="31" stopIfTrue="1">
      <formula>$M$51=1</formula>
    </cfRule>
  </conditionalFormatting>
  <conditionalFormatting sqref="M44">
    <cfRule type="expression" dxfId="67" priority="32" stopIfTrue="1">
      <formula>$M$52=1</formula>
    </cfRule>
  </conditionalFormatting>
  <conditionalFormatting sqref="M46">
    <cfRule type="expression" dxfId="66" priority="33" stopIfTrue="1">
      <formula>$M$53=1</formula>
    </cfRule>
  </conditionalFormatting>
  <conditionalFormatting sqref="M47">
    <cfRule type="expression" dxfId="65" priority="34" stopIfTrue="1">
      <formula>$M$54=1</formula>
    </cfRule>
  </conditionalFormatting>
  <conditionalFormatting sqref="N23">
    <cfRule type="expression" dxfId="64" priority="35" stopIfTrue="1">
      <formula>$N$50=1</formula>
    </cfRule>
  </conditionalFormatting>
  <conditionalFormatting sqref="N24">
    <cfRule type="expression" dxfId="63" priority="36" stopIfTrue="1">
      <formula>$N$51=1</formula>
    </cfRule>
  </conditionalFormatting>
  <conditionalFormatting sqref="N44">
    <cfRule type="expression" dxfId="62" priority="37" stopIfTrue="1">
      <formula>$N$52=1</formula>
    </cfRule>
  </conditionalFormatting>
  <conditionalFormatting sqref="N46">
    <cfRule type="expression" dxfId="61" priority="38" stopIfTrue="1">
      <formula>$N$53=1</formula>
    </cfRule>
  </conditionalFormatting>
  <conditionalFormatting sqref="N47">
    <cfRule type="expression" dxfId="60" priority="39" stopIfTrue="1">
      <formula>$N$54=1</formula>
    </cfRule>
  </conditionalFormatting>
  <conditionalFormatting sqref="O23">
    <cfRule type="expression" dxfId="59" priority="40" stopIfTrue="1">
      <formula>$O$50=1</formula>
    </cfRule>
  </conditionalFormatting>
  <conditionalFormatting sqref="O24">
    <cfRule type="expression" dxfId="58" priority="41" stopIfTrue="1">
      <formula>$O$51=1</formula>
    </cfRule>
  </conditionalFormatting>
  <conditionalFormatting sqref="O44">
    <cfRule type="expression" dxfId="57" priority="42" stopIfTrue="1">
      <formula>$O$52=1</formula>
    </cfRule>
  </conditionalFormatting>
  <conditionalFormatting sqref="O46">
    <cfRule type="expression" dxfId="56" priority="43" stopIfTrue="1">
      <formula>$O$53=1</formula>
    </cfRule>
  </conditionalFormatting>
  <conditionalFormatting sqref="O47">
    <cfRule type="expression" dxfId="55" priority="44" stopIfTrue="1">
      <formula>$O$54=1</formula>
    </cfRule>
  </conditionalFormatting>
  <conditionalFormatting sqref="P23">
    <cfRule type="expression" dxfId="54" priority="45" stopIfTrue="1">
      <formula>$P$50=1</formula>
    </cfRule>
  </conditionalFormatting>
  <conditionalFormatting sqref="P24">
    <cfRule type="expression" dxfId="53" priority="99" stopIfTrue="1">
      <formula>$P$51=1</formula>
    </cfRule>
  </conditionalFormatting>
  <conditionalFormatting sqref="P44">
    <cfRule type="expression" dxfId="52" priority="46" stopIfTrue="1">
      <formula>$P$52=1</formula>
    </cfRule>
  </conditionalFormatting>
  <conditionalFormatting sqref="P46">
    <cfRule type="expression" dxfId="51" priority="47" stopIfTrue="1">
      <formula>$P$53=1</formula>
    </cfRule>
  </conditionalFormatting>
  <conditionalFormatting sqref="P47">
    <cfRule type="expression" dxfId="50" priority="48" stopIfTrue="1">
      <formula>$P$54=1</formula>
    </cfRule>
  </conditionalFormatting>
  <conditionalFormatting sqref="Q23">
    <cfRule type="expression" dxfId="49" priority="49" stopIfTrue="1">
      <formula>$Q$50=1</formula>
    </cfRule>
  </conditionalFormatting>
  <conditionalFormatting sqref="Q24">
    <cfRule type="expression" dxfId="48" priority="50" stopIfTrue="1">
      <formula>$G$51=1</formula>
    </cfRule>
  </conditionalFormatting>
  <conditionalFormatting sqref="Q44">
    <cfRule type="expression" dxfId="47" priority="51" stopIfTrue="1">
      <formula>$Q$52=1</formula>
    </cfRule>
  </conditionalFormatting>
  <conditionalFormatting sqref="Q46">
    <cfRule type="expression" dxfId="46" priority="52" stopIfTrue="1">
      <formula>$Q$53=1</formula>
    </cfRule>
  </conditionalFormatting>
  <conditionalFormatting sqref="Q47">
    <cfRule type="expression" dxfId="45" priority="53" stopIfTrue="1">
      <formula>$Q$54=1</formula>
    </cfRule>
  </conditionalFormatting>
  <conditionalFormatting sqref="R23">
    <cfRule type="expression" dxfId="44" priority="54" stopIfTrue="1">
      <formula>$R$50=1</formula>
    </cfRule>
  </conditionalFormatting>
  <conditionalFormatting sqref="R24">
    <cfRule type="expression" dxfId="43" priority="55" stopIfTrue="1">
      <formula>$R$51=1</formula>
    </cfRule>
  </conditionalFormatting>
  <conditionalFormatting sqref="R44">
    <cfRule type="expression" dxfId="42" priority="56" stopIfTrue="1">
      <formula>$R$52=1</formula>
    </cfRule>
  </conditionalFormatting>
  <conditionalFormatting sqref="R46">
    <cfRule type="expression" dxfId="41" priority="57" stopIfTrue="1">
      <formula>$R$53=1</formula>
    </cfRule>
  </conditionalFormatting>
  <conditionalFormatting sqref="R47">
    <cfRule type="expression" dxfId="40" priority="58" stopIfTrue="1">
      <formula>$R$54=1</formula>
    </cfRule>
  </conditionalFormatting>
  <conditionalFormatting sqref="S23">
    <cfRule type="expression" dxfId="39" priority="59" stopIfTrue="1">
      <formula>$S$50=1</formula>
    </cfRule>
  </conditionalFormatting>
  <conditionalFormatting sqref="S24">
    <cfRule type="expression" dxfId="38" priority="60" stopIfTrue="1">
      <formula>$S$51=1</formula>
    </cfRule>
  </conditionalFormatting>
  <conditionalFormatting sqref="S44">
    <cfRule type="expression" dxfId="37" priority="61" stopIfTrue="1">
      <formula>$S$52=1</formula>
    </cfRule>
  </conditionalFormatting>
  <conditionalFormatting sqref="S46">
    <cfRule type="expression" dxfId="36" priority="62" stopIfTrue="1">
      <formula>$S$53=1</formula>
    </cfRule>
  </conditionalFormatting>
  <conditionalFormatting sqref="S47">
    <cfRule type="expression" dxfId="35" priority="63" stopIfTrue="1">
      <formula>$S$54=1</formula>
    </cfRule>
  </conditionalFormatting>
  <conditionalFormatting sqref="T23">
    <cfRule type="expression" dxfId="34" priority="64" stopIfTrue="1">
      <formula>$T$50=1</formula>
    </cfRule>
  </conditionalFormatting>
  <conditionalFormatting sqref="T24">
    <cfRule type="expression" dxfId="33" priority="65" stopIfTrue="1">
      <formula>$T$51=1</formula>
    </cfRule>
  </conditionalFormatting>
  <conditionalFormatting sqref="T44">
    <cfRule type="expression" dxfId="32" priority="66" stopIfTrue="1">
      <formula>$T$52=1</formula>
    </cfRule>
  </conditionalFormatting>
  <conditionalFormatting sqref="T46">
    <cfRule type="expression" dxfId="31" priority="67" stopIfTrue="1">
      <formula>$T$53=1</formula>
    </cfRule>
  </conditionalFormatting>
  <conditionalFormatting sqref="T47">
    <cfRule type="expression" dxfId="30" priority="68" stopIfTrue="1">
      <formula>$T$54=1</formula>
    </cfRule>
  </conditionalFormatting>
  <conditionalFormatting sqref="U23">
    <cfRule type="expression" dxfId="29" priority="69" stopIfTrue="1">
      <formula>$U$50=1</formula>
    </cfRule>
  </conditionalFormatting>
  <conditionalFormatting sqref="U24">
    <cfRule type="expression" dxfId="28" priority="70" stopIfTrue="1">
      <formula>$U$51=1</formula>
    </cfRule>
  </conditionalFormatting>
  <conditionalFormatting sqref="U44">
    <cfRule type="expression" dxfId="27" priority="71" stopIfTrue="1">
      <formula>$U$52=1</formula>
    </cfRule>
  </conditionalFormatting>
  <conditionalFormatting sqref="U46">
    <cfRule type="expression" dxfId="26" priority="72" stopIfTrue="1">
      <formula>$U$53=1</formula>
    </cfRule>
  </conditionalFormatting>
  <conditionalFormatting sqref="U47">
    <cfRule type="expression" dxfId="25" priority="73" stopIfTrue="1">
      <formula>$U$54=1</formula>
    </cfRule>
  </conditionalFormatting>
  <conditionalFormatting sqref="V23">
    <cfRule type="expression" dxfId="24" priority="74" stopIfTrue="1">
      <formula>$V$50=1</formula>
    </cfRule>
  </conditionalFormatting>
  <conditionalFormatting sqref="V24">
    <cfRule type="expression" dxfId="23" priority="75" stopIfTrue="1">
      <formula>$V$51=1</formula>
    </cfRule>
  </conditionalFormatting>
  <conditionalFormatting sqref="V44">
    <cfRule type="expression" dxfId="22" priority="76" stopIfTrue="1">
      <formula>$V$52=1</formula>
    </cfRule>
  </conditionalFormatting>
  <conditionalFormatting sqref="V46">
    <cfRule type="expression" dxfId="21" priority="77" stopIfTrue="1">
      <formula>$V$53=1</formula>
    </cfRule>
  </conditionalFormatting>
  <conditionalFormatting sqref="V47">
    <cfRule type="expression" dxfId="20" priority="78" stopIfTrue="1">
      <formula>$V$54=1</formula>
    </cfRule>
  </conditionalFormatting>
  <conditionalFormatting sqref="W23">
    <cfRule type="expression" dxfId="19" priority="79" stopIfTrue="1">
      <formula>$W$50=1</formula>
    </cfRule>
  </conditionalFormatting>
  <conditionalFormatting sqref="W24">
    <cfRule type="expression" dxfId="18" priority="80" stopIfTrue="1">
      <formula>$W$51=1</formula>
    </cfRule>
  </conditionalFormatting>
  <conditionalFormatting sqref="W44">
    <cfRule type="expression" dxfId="17" priority="81" stopIfTrue="1">
      <formula>$W$52=1</formula>
    </cfRule>
  </conditionalFormatting>
  <conditionalFormatting sqref="W46">
    <cfRule type="expression" dxfId="16" priority="82" stopIfTrue="1">
      <formula>$W$53=1</formula>
    </cfRule>
  </conditionalFormatting>
  <conditionalFormatting sqref="W47">
    <cfRule type="expression" dxfId="15" priority="83" stopIfTrue="1">
      <formula>$W$54=1</formula>
    </cfRule>
  </conditionalFormatting>
  <conditionalFormatting sqref="X23">
    <cfRule type="expression" dxfId="14" priority="84" stopIfTrue="1">
      <formula>$X$50=1</formula>
    </cfRule>
  </conditionalFormatting>
  <conditionalFormatting sqref="X24">
    <cfRule type="expression" dxfId="13" priority="85" stopIfTrue="1">
      <formula>$X$51=1</formula>
    </cfRule>
  </conditionalFormatting>
  <conditionalFormatting sqref="X44">
    <cfRule type="expression" dxfId="12" priority="86" stopIfTrue="1">
      <formula>$X$52=1</formula>
    </cfRule>
  </conditionalFormatting>
  <conditionalFormatting sqref="X46">
    <cfRule type="expression" dxfId="11" priority="87" stopIfTrue="1">
      <formula>$X$53=1</formula>
    </cfRule>
  </conditionalFormatting>
  <conditionalFormatting sqref="X47">
    <cfRule type="expression" dxfId="10" priority="88" stopIfTrue="1">
      <formula>$X$54=1</formula>
    </cfRule>
  </conditionalFormatting>
  <conditionalFormatting sqref="Y23">
    <cfRule type="expression" dxfId="9" priority="89" stopIfTrue="1">
      <formula>$Y$50=1</formula>
    </cfRule>
  </conditionalFormatting>
  <conditionalFormatting sqref="Y24">
    <cfRule type="expression" dxfId="8" priority="90" stopIfTrue="1">
      <formula>$Y$51=1</formula>
    </cfRule>
  </conditionalFormatting>
  <conditionalFormatting sqref="Y44">
    <cfRule type="expression" dxfId="7" priority="91" stopIfTrue="1">
      <formula>$Y$52=1</formula>
    </cfRule>
  </conditionalFormatting>
  <conditionalFormatting sqref="Y46">
    <cfRule type="expression" dxfId="6" priority="92" stopIfTrue="1">
      <formula>$Y$53=1</formula>
    </cfRule>
  </conditionalFormatting>
  <conditionalFormatting sqref="Y47">
    <cfRule type="expression" dxfId="5" priority="93" stopIfTrue="1">
      <formula>$Y$54=1</formula>
    </cfRule>
  </conditionalFormatting>
  <conditionalFormatting sqref="Z23">
    <cfRule type="expression" dxfId="4" priority="94" stopIfTrue="1">
      <formula>$Z$50=1</formula>
    </cfRule>
  </conditionalFormatting>
  <conditionalFormatting sqref="Z24">
    <cfRule type="expression" dxfId="3" priority="95" stopIfTrue="1">
      <formula>$Z$51=1</formula>
    </cfRule>
  </conditionalFormatting>
  <conditionalFormatting sqref="Z44">
    <cfRule type="expression" dxfId="2" priority="96" stopIfTrue="1">
      <formula>$Z$52=1</formula>
    </cfRule>
  </conditionalFormatting>
  <conditionalFormatting sqref="Z46">
    <cfRule type="expression" dxfId="1" priority="97" stopIfTrue="1">
      <formula>$Z$53=1</formula>
    </cfRule>
  </conditionalFormatting>
  <conditionalFormatting sqref="Z47">
    <cfRule type="expression" dxfId="0" priority="98"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7"/>
  <dimension ref="A1:P80"/>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2" hidden="1" customWidth="1"/>
    <col min="2" max="2" width="3.375" style="22" customWidth="1"/>
    <col min="3" max="3" width="3.375" style="21" customWidth="1"/>
    <col min="4" max="4" width="2.62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6384" width="9" style="21"/>
  </cols>
  <sheetData>
    <row r="1" spans="1:16" ht="16.149999999999999" customHeight="1" x14ac:dyDescent="0.15">
      <c r="C1" s="74" t="s">
        <v>272</v>
      </c>
    </row>
    <row r="2" spans="1:16" ht="16.149999999999999" customHeight="1" x14ac:dyDescent="0.15">
      <c r="C2" s="74"/>
    </row>
    <row r="3" spans="1:16" ht="13.9" customHeight="1" thickBot="1" x14ac:dyDescent="0.2">
      <c r="O3" s="98" t="s">
        <v>158</v>
      </c>
    </row>
    <row r="4" spans="1:16" ht="13.5" x14ac:dyDescent="0.15">
      <c r="A4" s="21">
        <v>14</v>
      </c>
      <c r="M4" s="499" t="s">
        <v>325</v>
      </c>
      <c r="N4" s="96" t="s">
        <v>112</v>
      </c>
      <c r="O4" s="97" t="s">
        <v>113</v>
      </c>
    </row>
    <row r="5" spans="1:16" ht="20.100000000000001" customHeight="1" thickBot="1" x14ac:dyDescent="0.2">
      <c r="A5" s="22" t="e">
        <f>+#REF!</f>
        <v>#REF!</v>
      </c>
      <c r="C5" s="21" t="s">
        <v>295</v>
      </c>
      <c r="M5" s="692"/>
      <c r="N5" s="234" t="str">
        <f>+表紙!N28</f>
        <v>○</v>
      </c>
      <c r="O5" s="235" t="str">
        <f>+表紙!O28</f>
        <v>　</v>
      </c>
    </row>
    <row r="6" spans="1:16" ht="13.5" x14ac:dyDescent="0.15">
      <c r="C6" s="450" t="s">
        <v>390</v>
      </c>
      <c r="D6" s="451"/>
      <c r="E6" s="451"/>
      <c r="F6" s="451"/>
      <c r="G6" s="451"/>
      <c r="H6" s="451"/>
      <c r="I6" s="451"/>
      <c r="J6" s="451"/>
      <c r="K6" s="451"/>
      <c r="L6" s="451"/>
      <c r="M6" s="451"/>
      <c r="N6" s="451"/>
      <c r="O6" s="451"/>
    </row>
    <row r="7" spans="1:16" ht="7.5" customHeight="1" x14ac:dyDescent="0.15">
      <c r="C7" s="75"/>
      <c r="D7" s="76"/>
      <c r="E7" s="76"/>
      <c r="F7" s="76"/>
      <c r="G7" s="76"/>
      <c r="H7" s="76"/>
      <c r="I7" s="76"/>
      <c r="J7" s="76"/>
      <c r="K7" s="76"/>
      <c r="L7" s="76"/>
      <c r="M7" s="76"/>
      <c r="N7" s="76"/>
      <c r="O7" s="77"/>
    </row>
    <row r="8" spans="1:16" ht="12" customHeight="1" x14ac:dyDescent="0.15">
      <c r="C8" s="476" t="s">
        <v>296</v>
      </c>
      <c r="D8" s="708"/>
      <c r="E8" s="708"/>
      <c r="F8" s="708"/>
      <c r="G8" s="708"/>
      <c r="H8" s="708"/>
      <c r="I8" s="708"/>
      <c r="J8" s="708"/>
      <c r="K8" s="708"/>
      <c r="L8" s="708"/>
      <c r="M8" s="708"/>
      <c r="N8" s="708"/>
      <c r="O8" s="709"/>
      <c r="P8" s="20"/>
    </row>
    <row r="9" spans="1:16" ht="12" customHeight="1" x14ac:dyDescent="0.15">
      <c r="C9" s="710"/>
      <c r="D9" s="711"/>
      <c r="E9" s="711"/>
      <c r="F9" s="711"/>
      <c r="G9" s="711"/>
      <c r="H9" s="711"/>
      <c r="I9" s="711"/>
      <c r="J9" s="711"/>
      <c r="K9" s="711"/>
      <c r="L9" s="711"/>
      <c r="M9" s="711"/>
      <c r="N9" s="711"/>
      <c r="O9" s="712"/>
    </row>
    <row r="10" spans="1:16" ht="10.15" customHeight="1" x14ac:dyDescent="0.15">
      <c r="C10" s="78"/>
      <c r="O10" s="79"/>
    </row>
    <row r="11" spans="1:16" ht="13.5" x14ac:dyDescent="0.15">
      <c r="C11" s="78"/>
      <c r="L11" s="713" t="str">
        <f>+表紙!L34</f>
        <v>令和   6年   5月   31日</v>
      </c>
      <c r="M11" s="714"/>
      <c r="N11" s="714"/>
      <c r="O11" s="715"/>
    </row>
    <row r="12" spans="1:16" ht="13.15" customHeight="1" x14ac:dyDescent="0.15">
      <c r="C12" s="78"/>
      <c r="O12" s="80"/>
    </row>
    <row r="13" spans="1:16" ht="13.5" x14ac:dyDescent="0.15">
      <c r="C13" s="716" t="str">
        <f>+表紙!C36</f>
        <v>横浜市長</v>
      </c>
      <c r="D13" s="717"/>
      <c r="E13" s="717"/>
      <c r="F13" s="717"/>
      <c r="G13" s="88" t="s">
        <v>5</v>
      </c>
      <c r="O13" s="79"/>
    </row>
    <row r="14" spans="1:16" ht="8.25" customHeight="1" x14ac:dyDescent="0.15">
      <c r="C14" s="78"/>
      <c r="O14" s="79"/>
    </row>
    <row r="15" spans="1:16" ht="13.15" customHeight="1" x14ac:dyDescent="0.15">
      <c r="A15" s="22">
        <v>3</v>
      </c>
      <c r="C15" s="78"/>
      <c r="H15" s="222" t="s">
        <v>270</v>
      </c>
      <c r="I15" s="222"/>
      <c r="O15" s="79"/>
    </row>
    <row r="16" spans="1:16" ht="26.25" customHeight="1" x14ac:dyDescent="0.15">
      <c r="C16" s="78"/>
      <c r="H16" s="23" t="s">
        <v>6</v>
      </c>
      <c r="I16" s="23"/>
      <c r="J16" s="705" t="str">
        <f>+表紙!J39</f>
        <v>神奈川県横浜市戸塚区戸塚町157</v>
      </c>
      <c r="K16" s="705"/>
      <c r="L16" s="706"/>
      <c r="M16" s="706"/>
      <c r="N16" s="706"/>
      <c r="O16" s="707"/>
    </row>
    <row r="17" spans="1:15" ht="26.25" customHeight="1" x14ac:dyDescent="0.15">
      <c r="C17" s="78"/>
      <c r="H17" s="23" t="s">
        <v>7</v>
      </c>
      <c r="I17" s="23"/>
      <c r="J17" s="705" t="str">
        <f>+表紙!J40</f>
        <v>大洋建設株式会社
代表取締役　黒田憲一</v>
      </c>
      <c r="K17" s="705"/>
      <c r="L17" s="706"/>
      <c r="M17" s="706"/>
      <c r="N17" s="706"/>
      <c r="O17" s="707"/>
    </row>
    <row r="18" spans="1:15" x14ac:dyDescent="0.15">
      <c r="C18" s="78"/>
      <c r="J18" s="21" t="s">
        <v>8</v>
      </c>
      <c r="O18" s="79"/>
    </row>
    <row r="19" spans="1:15" x14ac:dyDescent="0.15">
      <c r="C19" s="78"/>
      <c r="J19" s="24" t="s">
        <v>9</v>
      </c>
      <c r="K19" s="24"/>
      <c r="L19" s="718" t="str">
        <f>IF(+表紙!L42="","",+表紙!L42)</f>
        <v>045-861-0025</v>
      </c>
      <c r="M19" s="718"/>
      <c r="N19" s="718"/>
      <c r="O19" s="719"/>
    </row>
    <row r="20" spans="1:15" x14ac:dyDescent="0.15">
      <c r="C20" s="78"/>
      <c r="J20" s="24"/>
      <c r="K20" s="24"/>
      <c r="O20" s="79"/>
    </row>
    <row r="21" spans="1:15" ht="6" customHeight="1" x14ac:dyDescent="0.15">
      <c r="C21" s="78"/>
      <c r="O21" s="79"/>
    </row>
    <row r="22" spans="1:15" ht="30" customHeight="1" x14ac:dyDescent="0.15">
      <c r="A22" s="22">
        <v>4</v>
      </c>
      <c r="C22" s="726" t="s">
        <v>447</v>
      </c>
      <c r="D22" s="727"/>
      <c r="E22" s="727"/>
      <c r="F22" s="727"/>
      <c r="G22" s="727"/>
      <c r="H22" s="727"/>
      <c r="I22" s="727"/>
      <c r="J22" s="727"/>
      <c r="K22" s="727"/>
      <c r="L22" s="727"/>
      <c r="M22" s="727"/>
      <c r="N22" s="727"/>
      <c r="O22" s="728"/>
    </row>
    <row r="23" spans="1:15" x14ac:dyDescent="0.15">
      <c r="C23" s="81"/>
      <c r="D23" s="25"/>
      <c r="E23" s="25"/>
      <c r="F23" s="25"/>
      <c r="G23" s="25"/>
      <c r="H23" s="25"/>
      <c r="I23" s="25"/>
      <c r="J23" s="25"/>
      <c r="K23" s="25"/>
      <c r="L23" s="25"/>
      <c r="M23" s="25"/>
      <c r="N23" s="25"/>
      <c r="O23" s="82"/>
    </row>
    <row r="24" spans="1:15" ht="18" customHeight="1" x14ac:dyDescent="0.15">
      <c r="C24" s="467" t="s">
        <v>10</v>
      </c>
      <c r="D24" s="504"/>
      <c r="E24" s="505"/>
      <c r="F24" s="735" t="str">
        <f>+表紙!F47</f>
        <v>大洋建設株式会社</v>
      </c>
      <c r="G24" s="736"/>
      <c r="H24" s="737"/>
      <c r="I24" s="737"/>
      <c r="J24" s="737"/>
      <c r="K24" s="737"/>
      <c r="L24" s="737"/>
      <c r="M24" s="501" t="s">
        <v>449</v>
      </c>
      <c r="N24" s="740"/>
      <c r="O24" s="741"/>
    </row>
    <row r="25" spans="1:15" ht="18" customHeight="1" x14ac:dyDescent="0.15">
      <c r="C25" s="506"/>
      <c r="D25" s="507"/>
      <c r="E25" s="508"/>
      <c r="F25" s="738"/>
      <c r="G25" s="739"/>
      <c r="H25" s="739"/>
      <c r="I25" s="739"/>
      <c r="J25" s="739"/>
      <c r="K25" s="739"/>
      <c r="L25" s="739"/>
      <c r="M25" s="742">
        <f>表紙!M48</f>
        <v>2529</v>
      </c>
      <c r="N25" s="743"/>
      <c r="O25" s="744"/>
    </row>
    <row r="26" spans="1:15" ht="18" customHeight="1" x14ac:dyDescent="0.15">
      <c r="C26" s="467" t="s">
        <v>11</v>
      </c>
      <c r="D26" s="468"/>
      <c r="E26" s="469"/>
      <c r="F26" s="729" t="str">
        <f>+表紙!F49</f>
        <v>神奈川県横浜市戸塚区戸塚町157</v>
      </c>
      <c r="G26" s="730"/>
      <c r="H26" s="730"/>
      <c r="I26" s="730"/>
      <c r="J26" s="730"/>
      <c r="K26" s="730"/>
      <c r="L26" s="126" t="s">
        <v>172</v>
      </c>
      <c r="M26" s="223"/>
      <c r="N26" s="733" t="str">
        <f>IF(+表紙!N49="","",+表紙!N49)</f>
        <v>045-861-0025</v>
      </c>
      <c r="O26" s="734"/>
    </row>
    <row r="27" spans="1:15" ht="18" customHeight="1" x14ac:dyDescent="0.15">
      <c r="C27" s="470"/>
      <c r="D27" s="471"/>
      <c r="E27" s="472"/>
      <c r="F27" s="731"/>
      <c r="G27" s="732"/>
      <c r="H27" s="732"/>
      <c r="I27" s="732"/>
      <c r="J27" s="732"/>
      <c r="K27" s="732"/>
      <c r="L27" s="220"/>
      <c r="M27" s="219"/>
      <c r="N27" s="221"/>
      <c r="O27" s="125"/>
    </row>
    <row r="28" spans="1:15" ht="26.25" customHeight="1" x14ac:dyDescent="0.15">
      <c r="C28" s="178" t="s">
        <v>364</v>
      </c>
      <c r="D28" s="179"/>
      <c r="E28" s="179"/>
      <c r="F28" s="30"/>
      <c r="G28" s="30"/>
      <c r="H28" s="30"/>
      <c r="I28" s="30"/>
      <c r="J28" s="30"/>
      <c r="K28" s="30"/>
      <c r="L28" s="303"/>
      <c r="M28" s="293"/>
      <c r="N28" s="304"/>
      <c r="O28" s="294"/>
    </row>
    <row r="29" spans="1:15" ht="24" customHeight="1" x14ac:dyDescent="0.15">
      <c r="C29" s="295"/>
      <c r="D29" s="305" t="s">
        <v>17</v>
      </c>
      <c r="E29" s="306" t="s">
        <v>12</v>
      </c>
      <c r="F29" s="694" t="str">
        <f>+表紙!F52</f>
        <v>Ｄ－建設業</v>
      </c>
      <c r="G29" s="696"/>
      <c r="H29" s="696"/>
      <c r="I29" s="696"/>
      <c r="J29" s="30" t="s">
        <v>47</v>
      </c>
      <c r="K29" s="30"/>
      <c r="L29" s="745" t="str">
        <f>+表紙!L52</f>
        <v>D-建設業　　建築・土木工事及び不動産販売・賃貸</v>
      </c>
      <c r="M29" s="745"/>
      <c r="N29" s="703"/>
      <c r="O29" s="704"/>
    </row>
    <row r="30" spans="1:15" ht="22.5" customHeight="1" x14ac:dyDescent="0.15">
      <c r="C30" s="296"/>
      <c r="D30" s="307" t="s">
        <v>19</v>
      </c>
      <c r="E30" s="308" t="s">
        <v>365</v>
      </c>
      <c r="F30" s="694" t="s">
        <v>366</v>
      </c>
      <c r="G30" s="418"/>
      <c r="H30" s="695"/>
      <c r="I30" s="694" t="s">
        <v>367</v>
      </c>
      <c r="J30" s="421"/>
      <c r="K30" s="431"/>
      <c r="L30" s="697">
        <f>+表紙!L53</f>
        <v>0</v>
      </c>
      <c r="M30" s="698"/>
      <c r="N30" s="309" t="s">
        <v>368</v>
      </c>
      <c r="O30" s="310"/>
    </row>
    <row r="31" spans="1:15" ht="22.5" customHeight="1" x14ac:dyDescent="0.15">
      <c r="C31" s="296"/>
      <c r="D31" s="295"/>
      <c r="E31" s="311"/>
      <c r="F31" s="694" t="s">
        <v>369</v>
      </c>
      <c r="G31" s="418"/>
      <c r="H31" s="695"/>
      <c r="I31" s="696" t="s">
        <v>370</v>
      </c>
      <c r="J31" s="421"/>
      <c r="K31" s="421"/>
      <c r="L31" s="697">
        <f>+表紙!L54</f>
        <v>9390</v>
      </c>
      <c r="M31" s="698"/>
      <c r="N31" s="309" t="s">
        <v>368</v>
      </c>
      <c r="O31" s="310"/>
    </row>
    <row r="32" spans="1:15" ht="22.5" customHeight="1" x14ac:dyDescent="0.15">
      <c r="C32" s="296"/>
      <c r="D32" s="424" t="s">
        <v>371</v>
      </c>
      <c r="E32" s="425"/>
      <c r="F32" s="694" t="s">
        <v>372</v>
      </c>
      <c r="G32" s="418"/>
      <c r="H32" s="695"/>
      <c r="I32" s="696" t="s">
        <v>373</v>
      </c>
      <c r="J32" s="421"/>
      <c r="K32" s="421"/>
      <c r="L32" s="697">
        <f>+表紙!L55</f>
        <v>0</v>
      </c>
      <c r="M32" s="698"/>
      <c r="N32" s="309" t="s">
        <v>374</v>
      </c>
      <c r="O32" s="310"/>
    </row>
    <row r="33" spans="3:15" ht="22.5" customHeight="1" x14ac:dyDescent="0.15">
      <c r="C33" s="296"/>
      <c r="D33" s="424"/>
      <c r="E33" s="425"/>
      <c r="F33" s="694" t="s">
        <v>375</v>
      </c>
      <c r="G33" s="418"/>
      <c r="H33" s="695"/>
      <c r="I33" s="696" t="s">
        <v>376</v>
      </c>
      <c r="J33" s="421"/>
      <c r="K33" s="421"/>
      <c r="L33" s="697">
        <f>+表紙!L56</f>
        <v>0</v>
      </c>
      <c r="M33" s="698"/>
      <c r="N33" s="309" t="s">
        <v>368</v>
      </c>
      <c r="O33" s="310"/>
    </row>
    <row r="34" spans="3:15" ht="26.25" customHeight="1" x14ac:dyDescent="0.15">
      <c r="C34" s="296"/>
      <c r="D34" s="295"/>
      <c r="E34" s="311"/>
      <c r="F34" s="224" t="s">
        <v>377</v>
      </c>
      <c r="G34" s="312"/>
      <c r="H34" s="312"/>
      <c r="I34" s="312"/>
      <c r="J34" s="35"/>
      <c r="K34" s="35"/>
      <c r="L34" s="313"/>
      <c r="M34" s="313"/>
      <c r="N34" s="314"/>
      <c r="O34" s="315"/>
    </row>
    <row r="35" spans="3:15" ht="24" customHeight="1" x14ac:dyDescent="0.15">
      <c r="C35" s="296"/>
      <c r="D35" s="316"/>
      <c r="E35" s="317"/>
      <c r="F35" s="699">
        <f>+表紙!F58</f>
        <v>0</v>
      </c>
      <c r="G35" s="700"/>
      <c r="H35" s="700"/>
      <c r="I35" s="700"/>
      <c r="J35" s="700"/>
      <c r="K35" s="700"/>
      <c r="L35" s="700"/>
      <c r="M35" s="700"/>
      <c r="N35" s="700"/>
      <c r="O35" s="701"/>
    </row>
    <row r="36" spans="3:15" ht="23.25" customHeight="1" x14ac:dyDescent="0.15">
      <c r="C36" s="301"/>
      <c r="D36" s="318" t="s">
        <v>24</v>
      </c>
      <c r="E36" s="319" t="s">
        <v>378</v>
      </c>
      <c r="F36" s="702">
        <f>+表紙!F59</f>
        <v>42</v>
      </c>
      <c r="G36" s="703"/>
      <c r="H36" s="703"/>
      <c r="I36" s="703"/>
      <c r="J36" s="703"/>
      <c r="K36" s="703"/>
      <c r="L36" s="703"/>
      <c r="M36" s="703"/>
      <c r="N36" s="703"/>
      <c r="O36" s="704"/>
    </row>
    <row r="37" spans="3:15" ht="23.25" customHeight="1" x14ac:dyDescent="0.15">
      <c r="C37" s="720" t="s">
        <v>297</v>
      </c>
      <c r="D37" s="721"/>
      <c r="E37" s="722"/>
      <c r="F37" s="723" t="str">
        <f>+表紙!F60</f>
        <v>令和 ５ 年 ４ 月 １ 日 ～ 令和 ６ 年 ３ 月 31 日（ １ 年間）</v>
      </c>
      <c r="G37" s="724"/>
      <c r="H37" s="724"/>
      <c r="I37" s="724"/>
      <c r="J37" s="724"/>
      <c r="K37" s="724"/>
      <c r="L37" s="724"/>
      <c r="M37" s="724"/>
      <c r="N37" s="724"/>
      <c r="O37" s="725"/>
    </row>
    <row r="38" spans="3:15" ht="30" customHeight="1" x14ac:dyDescent="0.15">
      <c r="C38" s="178" t="s">
        <v>317</v>
      </c>
      <c r="D38" s="177"/>
      <c r="E38" s="179"/>
      <c r="F38" s="27"/>
      <c r="G38" s="27"/>
      <c r="H38" s="28"/>
      <c r="I38" s="28"/>
      <c r="J38" s="29"/>
      <c r="K38" s="29"/>
      <c r="L38" s="30"/>
      <c r="M38" s="30"/>
      <c r="N38" s="30"/>
      <c r="O38" s="31"/>
    </row>
    <row r="39" spans="3:15" ht="24.75" customHeight="1" x14ac:dyDescent="0.15">
      <c r="C39" s="751"/>
      <c r="D39" s="461" t="s">
        <v>298</v>
      </c>
      <c r="E39" s="463"/>
      <c r="F39" s="463"/>
      <c r="G39" s="462"/>
      <c r="H39" s="461" t="s">
        <v>318</v>
      </c>
      <c r="I39" s="462"/>
      <c r="J39" s="461" t="s">
        <v>299</v>
      </c>
      <c r="K39" s="463"/>
      <c r="L39" s="462"/>
      <c r="M39" s="461" t="s">
        <v>319</v>
      </c>
      <c r="N39" s="463"/>
      <c r="O39" s="462"/>
    </row>
    <row r="40" spans="3:15" ht="24.75" customHeight="1" x14ac:dyDescent="0.15">
      <c r="C40" s="752"/>
      <c r="D40" s="444" t="s">
        <v>300</v>
      </c>
      <c r="E40" s="445"/>
      <c r="F40" s="445"/>
      <c r="G40" s="446"/>
      <c r="H40" s="246">
        <f>+表紙!H63</f>
        <v>6106.9000000000005</v>
      </c>
      <c r="I40" s="241" t="s">
        <v>4</v>
      </c>
      <c r="J40" s="447" t="s">
        <v>324</v>
      </c>
      <c r="K40" s="448"/>
      <c r="L40" s="449"/>
      <c r="M40" s="746">
        <f>+表紙!M63</f>
        <v>6106.9000000000005</v>
      </c>
      <c r="N40" s="747">
        <f>+表紙!N63</f>
        <v>0</v>
      </c>
      <c r="O40" s="306" t="s">
        <v>4</v>
      </c>
    </row>
    <row r="41" spans="3:15" ht="24.75" customHeight="1" x14ac:dyDescent="0.15">
      <c r="C41" s="752"/>
      <c r="D41" s="444" t="s">
        <v>301</v>
      </c>
      <c r="E41" s="445"/>
      <c r="F41" s="445"/>
      <c r="G41" s="446"/>
      <c r="H41" s="246" t="str">
        <f>+表紙!H64</f>
        <v>0</v>
      </c>
      <c r="I41" s="241" t="s">
        <v>4</v>
      </c>
      <c r="J41" s="447" t="s">
        <v>305</v>
      </c>
      <c r="K41" s="448"/>
      <c r="L41" s="449"/>
      <c r="M41" s="746">
        <f>+表紙!M64</f>
        <v>3376.6</v>
      </c>
      <c r="N41" s="747">
        <f>+表紙!N64</f>
        <v>0</v>
      </c>
      <c r="O41" s="31" t="s">
        <v>4</v>
      </c>
    </row>
    <row r="42" spans="3:15" ht="24.75" customHeight="1" x14ac:dyDescent="0.15">
      <c r="C42" s="752"/>
      <c r="D42" s="444" t="s">
        <v>302</v>
      </c>
      <c r="E42" s="445"/>
      <c r="F42" s="445"/>
      <c r="G42" s="446"/>
      <c r="H42" s="246" t="str">
        <f>+表紙!H65</f>
        <v>0</v>
      </c>
      <c r="I42" s="241" t="s">
        <v>4</v>
      </c>
      <c r="J42" s="748" t="s">
        <v>306</v>
      </c>
      <c r="K42" s="749"/>
      <c r="L42" s="750"/>
      <c r="M42" s="746">
        <f>+表紙!M65</f>
        <v>5876</v>
      </c>
      <c r="N42" s="747">
        <f>+表紙!N65</f>
        <v>0</v>
      </c>
      <c r="O42" s="181" t="s">
        <v>4</v>
      </c>
    </row>
    <row r="43" spans="3:15" ht="24.75" customHeight="1" x14ac:dyDescent="0.15">
      <c r="C43" s="176"/>
      <c r="D43" s="444" t="s">
        <v>303</v>
      </c>
      <c r="E43" s="445"/>
      <c r="F43" s="445"/>
      <c r="G43" s="446"/>
      <c r="H43" s="246" t="str">
        <f>+表紙!H66</f>
        <v>0</v>
      </c>
      <c r="I43" s="241" t="s">
        <v>4</v>
      </c>
      <c r="J43" s="748" t="s">
        <v>387</v>
      </c>
      <c r="K43" s="749"/>
      <c r="L43" s="750"/>
      <c r="M43" s="746" t="str">
        <f>+表紙!M66</f>
        <v>0</v>
      </c>
      <c r="N43" s="747">
        <f>+表紙!N66</f>
        <v>0</v>
      </c>
      <c r="O43" s="181" t="s">
        <v>4</v>
      </c>
    </row>
    <row r="44" spans="3:15" ht="24.75" customHeight="1" x14ac:dyDescent="0.15">
      <c r="C44" s="240"/>
      <c r="D44" s="444" t="s">
        <v>304</v>
      </c>
      <c r="E44" s="445"/>
      <c r="F44" s="445"/>
      <c r="G44" s="446"/>
      <c r="H44" s="246" t="str">
        <f>+表紙!H67</f>
        <v>0</v>
      </c>
      <c r="I44" s="241" t="s">
        <v>4</v>
      </c>
      <c r="J44" s="748" t="s">
        <v>388</v>
      </c>
      <c r="K44" s="749"/>
      <c r="L44" s="750"/>
      <c r="M44" s="746" t="str">
        <f>+表紙!M67</f>
        <v>0</v>
      </c>
      <c r="N44" s="747">
        <f>+表紙!N67</f>
        <v>0</v>
      </c>
      <c r="O44" s="181" t="s">
        <v>4</v>
      </c>
    </row>
    <row r="45" spans="3:15" ht="31.9" customHeight="1" x14ac:dyDescent="0.15">
      <c r="C45" s="753" t="s">
        <v>15</v>
      </c>
      <c r="D45" s="754"/>
      <c r="E45" s="755"/>
      <c r="F45" s="27"/>
      <c r="G45" s="27"/>
      <c r="H45" s="28"/>
      <c r="I45" s="28"/>
      <c r="J45" s="29"/>
      <c r="K45" s="29"/>
      <c r="L45" s="30"/>
      <c r="M45" s="30"/>
      <c r="N45" s="30"/>
      <c r="O45" s="31"/>
    </row>
    <row r="46" spans="3:15" ht="3.6" customHeight="1" x14ac:dyDescent="0.15">
      <c r="C46" s="229"/>
      <c r="D46" s="230"/>
      <c r="E46" s="230"/>
      <c r="F46" s="231"/>
      <c r="G46" s="231"/>
      <c r="H46" s="232"/>
      <c r="I46" s="232"/>
      <c r="J46" s="233"/>
      <c r="K46" s="233"/>
      <c r="L46" s="180"/>
      <c r="M46" s="180"/>
      <c r="N46" s="180"/>
      <c r="O46" s="232"/>
    </row>
    <row r="47" spans="3:15" ht="15" customHeight="1" x14ac:dyDescent="0.15">
      <c r="C47" s="450" t="s">
        <v>409</v>
      </c>
      <c r="D47" s="756"/>
      <c r="E47" s="756"/>
      <c r="F47" s="756"/>
      <c r="G47" s="756"/>
      <c r="H47" s="756"/>
      <c r="I47" s="756"/>
      <c r="J47" s="756"/>
      <c r="K47" s="756"/>
      <c r="L47" s="756"/>
      <c r="M47" s="756"/>
      <c r="N47" s="756"/>
      <c r="O47" s="756"/>
    </row>
    <row r="48" spans="3:15" ht="13.5" x14ac:dyDescent="0.15">
      <c r="C48" s="224" t="s">
        <v>240</v>
      </c>
      <c r="D48" s="4"/>
      <c r="E48" s="4"/>
      <c r="F48" s="32"/>
      <c r="G48" s="32"/>
      <c r="H48" s="33"/>
      <c r="I48" s="33"/>
      <c r="J48" s="34"/>
      <c r="K48" s="34"/>
      <c r="L48" s="35"/>
      <c r="M48" s="35"/>
      <c r="N48" s="35"/>
      <c r="O48" s="225"/>
    </row>
    <row r="49" spans="1:15" ht="15" customHeight="1" x14ac:dyDescent="0.15">
      <c r="A49" s="22">
        <v>11</v>
      </c>
      <c r="C49" s="226"/>
      <c r="D49" s="227"/>
      <c r="E49" s="227"/>
      <c r="F49" s="227"/>
      <c r="G49" s="227"/>
      <c r="H49" s="227"/>
      <c r="I49" s="227"/>
      <c r="J49" s="227"/>
      <c r="K49" s="227"/>
      <c r="L49" s="227"/>
      <c r="M49" s="227"/>
      <c r="N49" s="227"/>
      <c r="O49" s="228"/>
    </row>
    <row r="50" spans="1:15" ht="15" customHeight="1" x14ac:dyDescent="0.15">
      <c r="C50" s="182">
        <v>1</v>
      </c>
      <c r="D50" s="434" t="s">
        <v>440</v>
      </c>
      <c r="E50" s="434"/>
      <c r="F50" s="434"/>
      <c r="G50" s="434"/>
      <c r="H50" s="434"/>
      <c r="I50" s="434"/>
      <c r="J50" s="434"/>
      <c r="K50" s="434"/>
      <c r="L50" s="434"/>
      <c r="M50" s="434"/>
      <c r="N50" s="434"/>
      <c r="O50" s="435"/>
    </row>
    <row r="51" spans="1:15" ht="15" customHeight="1" x14ac:dyDescent="0.15">
      <c r="C51" s="182">
        <v>2</v>
      </c>
      <c r="D51" s="434" t="s">
        <v>362</v>
      </c>
      <c r="E51" s="434"/>
      <c r="F51" s="434"/>
      <c r="G51" s="434"/>
      <c r="H51" s="434"/>
      <c r="I51" s="434"/>
      <c r="J51" s="434"/>
      <c r="K51" s="434"/>
      <c r="L51" s="434"/>
      <c r="M51" s="434"/>
      <c r="N51" s="434"/>
      <c r="O51" s="435"/>
    </row>
    <row r="52" spans="1:15" ht="15" customHeight="1" x14ac:dyDescent="0.15">
      <c r="C52" s="182"/>
      <c r="D52" s="434" t="s">
        <v>363</v>
      </c>
      <c r="E52" s="434"/>
      <c r="F52" s="434"/>
      <c r="G52" s="434"/>
      <c r="H52" s="434"/>
      <c r="I52" s="434"/>
      <c r="J52" s="434"/>
      <c r="K52" s="434"/>
      <c r="L52" s="434"/>
      <c r="M52" s="434"/>
      <c r="N52" s="434"/>
      <c r="O52" s="435"/>
    </row>
    <row r="53" spans="1:15" ht="39" customHeight="1" x14ac:dyDescent="0.15">
      <c r="C53" s="182"/>
      <c r="D53" s="434" t="s">
        <v>379</v>
      </c>
      <c r="E53" s="434"/>
      <c r="F53" s="434"/>
      <c r="G53" s="434"/>
      <c r="H53" s="434"/>
      <c r="I53" s="434"/>
      <c r="J53" s="434"/>
      <c r="K53" s="434"/>
      <c r="L53" s="434"/>
      <c r="M53" s="434"/>
      <c r="N53" s="434"/>
      <c r="O53" s="435"/>
    </row>
    <row r="54" spans="1:15" ht="28.15" customHeight="1" x14ac:dyDescent="0.15">
      <c r="A54" s="21"/>
      <c r="B54" s="21"/>
      <c r="C54" s="182">
        <v>3</v>
      </c>
      <c r="D54" s="434" t="s">
        <v>442</v>
      </c>
      <c r="E54" s="434"/>
      <c r="F54" s="434"/>
      <c r="G54" s="434"/>
      <c r="H54" s="434"/>
      <c r="I54" s="434"/>
      <c r="J54" s="434"/>
      <c r="K54" s="434"/>
      <c r="L54" s="434"/>
      <c r="M54" s="434"/>
      <c r="N54" s="434"/>
      <c r="O54" s="435"/>
    </row>
    <row r="55" spans="1:15" ht="28.15" customHeight="1" x14ac:dyDescent="0.15">
      <c r="A55" s="21"/>
      <c r="B55" s="21"/>
      <c r="C55" s="182">
        <v>4</v>
      </c>
      <c r="D55" s="434" t="s">
        <v>448</v>
      </c>
      <c r="E55" s="434"/>
      <c r="F55" s="434"/>
      <c r="G55" s="434"/>
      <c r="H55" s="434"/>
      <c r="I55" s="434"/>
      <c r="J55" s="434"/>
      <c r="K55" s="434"/>
      <c r="L55" s="434"/>
      <c r="M55" s="434"/>
      <c r="N55" s="434"/>
      <c r="O55" s="435"/>
    </row>
    <row r="56" spans="1:15" ht="15" customHeight="1" x14ac:dyDescent="0.15">
      <c r="A56" s="21"/>
      <c r="B56" s="21"/>
      <c r="C56" s="182"/>
      <c r="D56" s="183" t="s">
        <v>391</v>
      </c>
      <c r="E56" s="434" t="s">
        <v>312</v>
      </c>
      <c r="F56" s="434"/>
      <c r="G56" s="434"/>
      <c r="H56" s="434"/>
      <c r="I56" s="434"/>
      <c r="J56" s="434"/>
      <c r="K56" s="434"/>
      <c r="L56" s="434"/>
      <c r="M56" s="434"/>
      <c r="N56" s="434"/>
      <c r="O56" s="435"/>
    </row>
    <row r="57" spans="1:15" ht="15" customHeight="1" x14ac:dyDescent="0.15">
      <c r="A57" s="21"/>
      <c r="B57" s="21"/>
      <c r="C57" s="182"/>
      <c r="D57" s="183" t="s">
        <v>392</v>
      </c>
      <c r="E57" s="434" t="s">
        <v>393</v>
      </c>
      <c r="F57" s="434"/>
      <c r="G57" s="434"/>
      <c r="H57" s="434"/>
      <c r="I57" s="434"/>
      <c r="J57" s="434"/>
      <c r="K57" s="434"/>
      <c r="L57" s="434"/>
      <c r="M57" s="434"/>
      <c r="N57" s="434"/>
      <c r="O57" s="435"/>
    </row>
    <row r="58" spans="1:15" ht="15" customHeight="1" x14ac:dyDescent="0.15">
      <c r="A58" s="21"/>
      <c r="B58" s="21"/>
      <c r="C58" s="182"/>
      <c r="D58" s="183" t="s">
        <v>394</v>
      </c>
      <c r="E58" s="434" t="s">
        <v>395</v>
      </c>
      <c r="F58" s="434"/>
      <c r="G58" s="434"/>
      <c r="H58" s="434"/>
      <c r="I58" s="434"/>
      <c r="J58" s="434"/>
      <c r="K58" s="434"/>
      <c r="L58" s="434"/>
      <c r="M58" s="434"/>
      <c r="N58" s="434"/>
      <c r="O58" s="435"/>
    </row>
    <row r="59" spans="1:15" ht="15" customHeight="1" x14ac:dyDescent="0.15">
      <c r="A59" s="21"/>
      <c r="B59" s="21"/>
      <c r="C59" s="182"/>
      <c r="D59" s="183" t="s">
        <v>396</v>
      </c>
      <c r="E59" s="434" t="s">
        <v>397</v>
      </c>
      <c r="F59" s="434"/>
      <c r="G59" s="434"/>
      <c r="H59" s="434"/>
      <c r="I59" s="434"/>
      <c r="J59" s="434"/>
      <c r="K59" s="434"/>
      <c r="L59" s="434"/>
      <c r="M59" s="434"/>
      <c r="N59" s="434"/>
      <c r="O59" s="435"/>
    </row>
    <row r="60" spans="1:15" ht="15" customHeight="1" x14ac:dyDescent="0.15">
      <c r="A60" s="21"/>
      <c r="B60" s="21"/>
      <c r="C60" s="182"/>
      <c r="D60" s="183" t="s">
        <v>398</v>
      </c>
      <c r="E60" s="434" t="s">
        <v>399</v>
      </c>
      <c r="F60" s="434"/>
      <c r="G60" s="434"/>
      <c r="H60" s="434"/>
      <c r="I60" s="434"/>
      <c r="J60" s="434"/>
      <c r="K60" s="434"/>
      <c r="L60" s="434"/>
      <c r="M60" s="434"/>
      <c r="N60" s="434"/>
      <c r="O60" s="435"/>
    </row>
    <row r="61" spans="1:15" ht="15" customHeight="1" x14ac:dyDescent="0.15">
      <c r="A61" s="21"/>
      <c r="B61" s="21"/>
      <c r="C61" s="182"/>
      <c r="D61" s="183" t="s">
        <v>400</v>
      </c>
      <c r="E61" s="434" t="s">
        <v>313</v>
      </c>
      <c r="F61" s="434"/>
      <c r="G61" s="434"/>
      <c r="H61" s="434"/>
      <c r="I61" s="434"/>
      <c r="J61" s="434"/>
      <c r="K61" s="434"/>
      <c r="L61" s="434"/>
      <c r="M61" s="434"/>
      <c r="N61" s="434"/>
      <c r="O61" s="435"/>
    </row>
    <row r="62" spans="1:15" ht="15" customHeight="1" x14ac:dyDescent="0.15">
      <c r="A62" s="21"/>
      <c r="B62" s="21"/>
      <c r="C62" s="182"/>
      <c r="D62" s="183" t="s">
        <v>401</v>
      </c>
      <c r="E62" s="434" t="s">
        <v>402</v>
      </c>
      <c r="F62" s="434"/>
      <c r="G62" s="434"/>
      <c r="H62" s="434"/>
      <c r="I62" s="434"/>
      <c r="J62" s="434"/>
      <c r="K62" s="434"/>
      <c r="L62" s="434"/>
      <c r="M62" s="434"/>
      <c r="N62" s="434"/>
      <c r="O62" s="435"/>
    </row>
    <row r="63" spans="1:15" ht="15" customHeight="1" x14ac:dyDescent="0.15">
      <c r="A63" s="21"/>
      <c r="B63" s="21"/>
      <c r="C63" s="182"/>
      <c r="D63" s="183" t="s">
        <v>403</v>
      </c>
      <c r="E63" s="434" t="s">
        <v>404</v>
      </c>
      <c r="F63" s="434"/>
      <c r="G63" s="434"/>
      <c r="H63" s="434"/>
      <c r="I63" s="434"/>
      <c r="J63" s="434"/>
      <c r="K63" s="434"/>
      <c r="L63" s="434"/>
      <c r="M63" s="434"/>
      <c r="N63" s="434"/>
      <c r="O63" s="435"/>
    </row>
    <row r="64" spans="1:15" ht="15" customHeight="1" x14ac:dyDescent="0.15">
      <c r="A64" s="21"/>
      <c r="B64" s="21"/>
      <c r="C64" s="182"/>
      <c r="D64" s="183" t="s">
        <v>405</v>
      </c>
      <c r="E64" s="434" t="s">
        <v>406</v>
      </c>
      <c r="F64" s="434"/>
      <c r="G64" s="434"/>
      <c r="H64" s="434"/>
      <c r="I64" s="434"/>
      <c r="J64" s="434"/>
      <c r="K64" s="434"/>
      <c r="L64" s="434"/>
      <c r="M64" s="434"/>
      <c r="N64" s="434"/>
      <c r="O64" s="435"/>
    </row>
    <row r="65" spans="1:15" ht="15" customHeight="1" x14ac:dyDescent="0.15">
      <c r="A65" s="21"/>
      <c r="B65" s="21"/>
      <c r="C65" s="182"/>
      <c r="D65" s="183" t="s">
        <v>307</v>
      </c>
      <c r="E65" s="434" t="s">
        <v>314</v>
      </c>
      <c r="F65" s="434"/>
      <c r="G65" s="434"/>
      <c r="H65" s="434"/>
      <c r="I65" s="434"/>
      <c r="J65" s="434"/>
      <c r="K65" s="434"/>
      <c r="L65" s="434"/>
      <c r="M65" s="434"/>
      <c r="N65" s="434"/>
      <c r="O65" s="435"/>
    </row>
    <row r="66" spans="1:15" ht="28.15" customHeight="1" x14ac:dyDescent="0.15">
      <c r="A66" s="21"/>
      <c r="B66" s="21"/>
      <c r="C66" s="182"/>
      <c r="D66" s="183" t="s">
        <v>308</v>
      </c>
      <c r="E66" s="434" t="s">
        <v>407</v>
      </c>
      <c r="F66" s="434"/>
      <c r="G66" s="434"/>
      <c r="H66" s="434"/>
      <c r="I66" s="434"/>
      <c r="J66" s="434"/>
      <c r="K66" s="434"/>
      <c r="L66" s="434"/>
      <c r="M66" s="434"/>
      <c r="N66" s="434"/>
      <c r="O66" s="435"/>
    </row>
    <row r="67" spans="1:15" ht="15" customHeight="1" x14ac:dyDescent="0.15">
      <c r="A67" s="21"/>
      <c r="B67" s="21"/>
      <c r="C67" s="182"/>
      <c r="D67" s="183" t="s">
        <v>309</v>
      </c>
      <c r="E67" s="434" t="s">
        <v>315</v>
      </c>
      <c r="F67" s="434"/>
      <c r="G67" s="434"/>
      <c r="H67" s="434"/>
      <c r="I67" s="434"/>
      <c r="J67" s="434"/>
      <c r="K67" s="434"/>
      <c r="L67" s="434"/>
      <c r="M67" s="434"/>
      <c r="N67" s="434"/>
      <c r="O67" s="435"/>
    </row>
    <row r="68" spans="1:15" ht="28.15" customHeight="1" x14ac:dyDescent="0.15">
      <c r="A68" s="21"/>
      <c r="B68" s="21"/>
      <c r="C68" s="182"/>
      <c r="D68" s="183" t="s">
        <v>310</v>
      </c>
      <c r="E68" s="434" t="s">
        <v>408</v>
      </c>
      <c r="F68" s="434"/>
      <c r="G68" s="434"/>
      <c r="H68" s="434"/>
      <c r="I68" s="434"/>
      <c r="J68" s="434"/>
      <c r="K68" s="434"/>
      <c r="L68" s="434"/>
      <c r="M68" s="434"/>
      <c r="N68" s="434"/>
      <c r="O68" s="435"/>
    </row>
    <row r="69" spans="1:15" ht="28.15" customHeight="1" x14ac:dyDescent="0.15">
      <c r="A69" s="21"/>
      <c r="B69" s="21"/>
      <c r="C69" s="182"/>
      <c r="D69" s="183" t="s">
        <v>311</v>
      </c>
      <c r="E69" s="434" t="s">
        <v>316</v>
      </c>
      <c r="F69" s="434"/>
      <c r="G69" s="434"/>
      <c r="H69" s="434"/>
      <c r="I69" s="434"/>
      <c r="J69" s="434"/>
      <c r="K69" s="434"/>
      <c r="L69" s="434"/>
      <c r="M69" s="434"/>
      <c r="N69" s="434"/>
      <c r="O69" s="435"/>
    </row>
    <row r="70" spans="1:15" ht="28.15" customHeight="1" x14ac:dyDescent="0.15">
      <c r="A70" s="21"/>
      <c r="B70" s="21"/>
      <c r="C70" s="182">
        <v>5</v>
      </c>
      <c r="D70" s="434" t="s">
        <v>386</v>
      </c>
      <c r="E70" s="434"/>
      <c r="F70" s="434"/>
      <c r="G70" s="434"/>
      <c r="H70" s="434"/>
      <c r="I70" s="434"/>
      <c r="J70" s="434"/>
      <c r="K70" s="434"/>
      <c r="L70" s="434"/>
      <c r="M70" s="434"/>
      <c r="N70" s="434"/>
      <c r="O70" s="435"/>
    </row>
    <row r="71" spans="1:15" ht="15" customHeight="1" x14ac:dyDescent="0.15">
      <c r="A71" s="21"/>
      <c r="B71" s="21"/>
      <c r="C71" s="182">
        <v>6</v>
      </c>
      <c r="D71" s="434" t="s">
        <v>385</v>
      </c>
      <c r="E71" s="434"/>
      <c r="F71" s="434"/>
      <c r="G71" s="434"/>
      <c r="H71" s="434"/>
      <c r="I71" s="434"/>
      <c r="J71" s="434"/>
      <c r="K71" s="434"/>
      <c r="L71" s="434"/>
      <c r="M71" s="434"/>
      <c r="N71" s="434"/>
      <c r="O71" s="435"/>
    </row>
    <row r="72" spans="1:15" ht="15" customHeight="1" x14ac:dyDescent="0.15">
      <c r="A72" s="21"/>
      <c r="B72" s="21"/>
      <c r="C72" s="184"/>
      <c r="D72" s="36"/>
      <c r="E72" s="36"/>
      <c r="F72" s="36"/>
      <c r="G72" s="36"/>
      <c r="H72" s="36"/>
      <c r="I72" s="36"/>
      <c r="J72" s="36"/>
      <c r="K72" s="36"/>
      <c r="L72" s="36"/>
      <c r="M72" s="36"/>
      <c r="N72" s="36"/>
      <c r="O72" s="37"/>
    </row>
    <row r="73" spans="1:15" ht="15" customHeight="1" x14ac:dyDescent="0.15">
      <c r="A73" s="21"/>
      <c r="B73" s="21"/>
    </row>
    <row r="74" spans="1:15" ht="23.25" customHeight="1" x14ac:dyDescent="0.15">
      <c r="A74" s="21"/>
      <c r="B74" s="21"/>
    </row>
    <row r="75" spans="1:15" ht="23.25" customHeight="1" x14ac:dyDescent="0.15">
      <c r="A75" s="21"/>
      <c r="B75" s="21"/>
    </row>
    <row r="76" spans="1:15" ht="23.25" customHeight="1" x14ac:dyDescent="0.15">
      <c r="A76" s="21"/>
      <c r="B76" s="21"/>
    </row>
    <row r="77" spans="1:15" ht="23.25" customHeight="1" x14ac:dyDescent="0.15">
      <c r="A77" s="21"/>
      <c r="B77" s="21"/>
    </row>
    <row r="78" spans="1:15" x14ac:dyDescent="0.15">
      <c r="A78" s="21"/>
      <c r="B78" s="21"/>
    </row>
    <row r="79" spans="1:15" x14ac:dyDescent="0.15">
      <c r="A79" s="21"/>
      <c r="B79" s="21"/>
    </row>
    <row r="80" spans="1:15" x14ac:dyDescent="0.15">
      <c r="A80" s="21"/>
      <c r="B80" s="21"/>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55118110236220474" bottom="0.55118110236220474" header="0" footer="0.51181102362204722"/>
  <pageSetup paperSize="9" fitToHeight="2" orientation="portrait"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757" t="s">
        <v>170</v>
      </c>
      <c r="C4" s="757"/>
    </row>
    <row r="5" spans="2:4" ht="14.25" thickBot="1" x14ac:dyDescent="0.2">
      <c r="B5" s="5"/>
    </row>
    <row r="6" spans="2:4" x14ac:dyDescent="0.15">
      <c r="B6" s="99" t="s">
        <v>160</v>
      </c>
      <c r="C6" s="6" t="s">
        <v>161</v>
      </c>
    </row>
    <row r="7" spans="2:4" ht="114.95" customHeight="1" x14ac:dyDescent="0.15">
      <c r="B7" s="100" t="s">
        <v>51</v>
      </c>
      <c r="C7" s="7" t="s">
        <v>163</v>
      </c>
    </row>
    <row r="8" spans="2:4" ht="125.1" customHeight="1" x14ac:dyDescent="0.15">
      <c r="B8" s="101" t="s">
        <v>52</v>
      </c>
      <c r="C8" s="7" t="s">
        <v>164</v>
      </c>
    </row>
    <row r="9" spans="2:4" ht="75" customHeight="1" x14ac:dyDescent="0.15">
      <c r="B9" s="102" t="s">
        <v>53</v>
      </c>
      <c r="C9" s="7" t="s">
        <v>165</v>
      </c>
    </row>
    <row r="10" spans="2:4" ht="65.099999999999994" customHeight="1" x14ac:dyDescent="0.15">
      <c r="B10" s="102" t="s">
        <v>54</v>
      </c>
      <c r="C10" s="7" t="s">
        <v>166</v>
      </c>
    </row>
    <row r="11" spans="2:4" ht="39.950000000000003" customHeight="1" x14ac:dyDescent="0.15">
      <c r="B11" s="102" t="s">
        <v>55</v>
      </c>
      <c r="C11" s="7" t="s">
        <v>167</v>
      </c>
    </row>
    <row r="12" spans="2:4" ht="30" customHeight="1" x14ac:dyDescent="0.15">
      <c r="B12" s="102" t="s">
        <v>56</v>
      </c>
      <c r="C12" s="7" t="s">
        <v>168</v>
      </c>
    </row>
    <row r="13" spans="2:4" ht="30" customHeight="1" thickBot="1" x14ac:dyDescent="0.2">
      <c r="B13" s="103" t="s">
        <v>57</v>
      </c>
      <c r="C13" s="8" t="s">
        <v>169</v>
      </c>
      <c r="D13" s="104"/>
    </row>
    <row r="14" spans="2:4" ht="60" customHeight="1" x14ac:dyDescent="0.15">
      <c r="B14" s="758" t="s">
        <v>171</v>
      </c>
      <c r="C14" s="758"/>
      <c r="D14" s="105"/>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BJ76"/>
  <sheetViews>
    <sheetView showGridLines="0" topLeftCell="A11" zoomScale="90" zoomScaleNormal="90" workbookViewId="0">
      <selection activeCell="R34" sqref="R34"/>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大洋建設株式会社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203</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246.1</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1451.3</v>
      </c>
      <c r="E24" s="603"/>
      <c r="F24" s="603"/>
      <c r="G24" s="195" t="s">
        <v>198</v>
      </c>
      <c r="H24" s="581">
        <f>+F12</f>
        <v>246.1</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246.1</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246.1</v>
      </c>
      <c r="Q27" s="586"/>
      <c r="R27" s="586"/>
      <c r="S27" s="586"/>
      <c r="T27" s="44" t="s">
        <v>38</v>
      </c>
      <c r="U27" s="64"/>
      <c r="V27" s="64"/>
      <c r="Y27" s="62" t="s">
        <v>39</v>
      </c>
      <c r="Z27" s="65"/>
      <c r="AH27" s="53"/>
      <c r="AI27" s="53"/>
      <c r="AJ27" s="53"/>
      <c r="AK27" s="53"/>
      <c r="AL27" s="549">
        <f>+AH18+P27</f>
        <v>246.1</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246.1</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1451.3</v>
      </c>
      <c r="E29" s="603"/>
      <c r="F29" s="603"/>
      <c r="G29" s="195" t="s">
        <v>198</v>
      </c>
      <c r="H29" s="581">
        <f>+AL27</f>
        <v>246.1</v>
      </c>
      <c r="I29" s="582"/>
      <c r="J29" s="195" t="s">
        <v>198</v>
      </c>
      <c r="M29" s="555"/>
      <c r="P29" s="56"/>
      <c r="Q29" s="144"/>
      <c r="R29" s="51" t="s">
        <v>183</v>
      </c>
      <c r="S29" s="557" t="s">
        <v>33</v>
      </c>
      <c r="T29" s="571"/>
      <c r="U29" s="571"/>
      <c r="V29" s="572"/>
      <c r="W29" s="48"/>
      <c r="X29" s="66"/>
      <c r="Y29" s="587" t="s">
        <v>258</v>
      </c>
      <c r="Z29" s="588"/>
      <c r="AA29" s="543">
        <v>0</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246.1</v>
      </c>
      <c r="S30" s="586"/>
      <c r="T30" s="586"/>
      <c r="U30" s="586"/>
      <c r="V30" s="44" t="s">
        <v>16</v>
      </c>
      <c r="Y30" s="587" t="s">
        <v>186</v>
      </c>
      <c r="Z30" s="588"/>
      <c r="AA30" s="543"/>
      <c r="AB30" s="544"/>
      <c r="AC30" s="544"/>
      <c r="AD30" s="544"/>
      <c r="AE30" s="544"/>
      <c r="AF30" s="44" t="s">
        <v>13</v>
      </c>
      <c r="AL30" s="535">
        <v>0</v>
      </c>
      <c r="AM30" s="536"/>
      <c r="AN30" s="536"/>
      <c r="AO30" s="536"/>
      <c r="AP30" s="52" t="s">
        <v>13</v>
      </c>
      <c r="AS30" s="580"/>
      <c r="AT30" s="577"/>
      <c r="AU30" s="577"/>
      <c r="AV30" s="578"/>
      <c r="AW30" s="413"/>
    </row>
    <row r="31" spans="2:49" ht="27" customHeight="1" thickTop="1" thickBot="1" x14ac:dyDescent="0.2">
      <c r="B31" s="614" t="s">
        <v>226</v>
      </c>
      <c r="C31" s="615"/>
      <c r="D31" s="603">
        <v>1451.3</v>
      </c>
      <c r="E31" s="603"/>
      <c r="F31" s="603"/>
      <c r="G31" s="195" t="s">
        <v>198</v>
      </c>
      <c r="H31" s="581">
        <f>+AS24</f>
        <v>246.1</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xr:uid="{00000000-0002-0000-0200-000000000000}">
      <formula1>W7=ROUND(W7,1)</formula1>
    </dataValidation>
    <dataValidation type="custom" allowBlank="1" showInputMessage="1" showErrorMessage="1" sqref="H24:H33" xr:uid="{00000000-0002-0000-02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2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BJ76"/>
  <sheetViews>
    <sheetView showGridLines="0" topLeftCell="A11"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大洋建設株式会社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204</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xr:uid="{00000000-0002-0000-0300-000000000000}">
      <formula1>W7=ROUND(W7,1)</formula1>
    </dataValidation>
    <dataValidation type="custom" allowBlank="1" showInputMessage="1" showErrorMessage="1" sqref="H24:H33" xr:uid="{00000000-0002-0000-03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xr:uid="{00000000-0002-0000-0300-000002000000}">
      <formula1>D9=ROUND(D9,1)</formula1>
    </dataValidation>
    <dataValidation type="textLength" allowBlank="1" showInputMessage="1" showErrorMessage="1" errorTitle="要確認" error="「廃油」は、中間処理を経ずに「最終処分」はできません。" sqref="R33:U33" xr:uid="{00000000-0002-0000-0300-000003000000}">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大洋建設株式会社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205</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xr:uid="{00000000-0002-0000-0400-000000000000}">
      <formula1>W7=ROUND(W7,1)</formula1>
    </dataValidation>
    <dataValidation type="custom" allowBlank="1" showInputMessage="1" showErrorMessage="1" sqref="H24:H33" xr:uid="{00000000-0002-0000-04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xr:uid="{00000000-0002-0000-0400-000002000000}">
      <formula1>D9=ROUND(D9,1)</formula1>
    </dataValidation>
    <dataValidation type="textLength" allowBlank="1" showInputMessage="1" showErrorMessage="1" errorTitle="要確認" error="「廃酸」は、中間処理を経ずに「最終処分」はできません。" sqref="R33:U33" xr:uid="{00000000-0002-0000-0400-000003000000}">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大洋建設株式会社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206</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xr:uid="{00000000-0002-0000-0500-000000000000}">
      <formula1>W7=ROUND(W7,1)</formula1>
    </dataValidation>
    <dataValidation type="custom" allowBlank="1" showInputMessage="1" showErrorMessage="1" sqref="H24:H33" xr:uid="{00000000-0002-0000-05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xr:uid="{00000000-0002-0000-0500-000002000000}">
      <formula1>D9=ROUND(D9,1)</formula1>
    </dataValidation>
    <dataValidation type="textLength" allowBlank="1" showInputMessage="1" showErrorMessage="1" errorTitle="要確認" error="「廃ｱﾙｶﾘ」は、中間処理を経ずに「最終処分」はできません。" sqref="R33:U33" xr:uid="{00000000-0002-0000-0500-000003000000}">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BJ76"/>
  <sheetViews>
    <sheetView showGridLines="0" topLeftCell="A12" zoomScaleNormal="100" workbookViewId="0">
      <selection activeCell="AX15" sqref="AX15"/>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大洋建設株式会社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207</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125.1</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88.5</v>
      </c>
      <c r="E24" s="603"/>
      <c r="F24" s="603"/>
      <c r="G24" s="195" t="s">
        <v>198</v>
      </c>
      <c r="H24" s="581">
        <f>+F12</f>
        <v>125.1</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125.1</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125.1</v>
      </c>
      <c r="Q27" s="586"/>
      <c r="R27" s="586"/>
      <c r="S27" s="586"/>
      <c r="T27" s="44" t="s">
        <v>38</v>
      </c>
      <c r="U27" s="64"/>
      <c r="V27" s="64"/>
      <c r="Y27" s="62" t="s">
        <v>39</v>
      </c>
      <c r="Z27" s="65"/>
      <c r="AH27" s="53"/>
      <c r="AI27" s="53"/>
      <c r="AJ27" s="53"/>
      <c r="AK27" s="53"/>
      <c r="AL27" s="549">
        <f>+AH18+P27</f>
        <v>125.1</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125.1</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88.5</v>
      </c>
      <c r="E29" s="603"/>
      <c r="F29" s="603"/>
      <c r="G29" s="195" t="s">
        <v>198</v>
      </c>
      <c r="H29" s="581">
        <f>+AL27</f>
        <v>125.1</v>
      </c>
      <c r="I29" s="582"/>
      <c r="J29" s="195" t="s">
        <v>198</v>
      </c>
      <c r="M29" s="555"/>
      <c r="P29" s="56"/>
      <c r="Q29" s="144"/>
      <c r="R29" s="51" t="s">
        <v>183</v>
      </c>
      <c r="S29" s="557" t="s">
        <v>33</v>
      </c>
      <c r="T29" s="571"/>
      <c r="U29" s="571"/>
      <c r="V29" s="572"/>
      <c r="W29" s="48"/>
      <c r="X29" s="66"/>
      <c r="Y29" s="587" t="s">
        <v>258</v>
      </c>
      <c r="Z29" s="588"/>
      <c r="AA29" s="543">
        <v>0</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79.7</v>
      </c>
      <c r="E30" s="603"/>
      <c r="F30" s="603"/>
      <c r="G30" s="195" t="s">
        <v>198</v>
      </c>
      <c r="H30" s="581">
        <f>+AL30</f>
        <v>124.8</v>
      </c>
      <c r="I30" s="582"/>
      <c r="J30" s="195" t="s">
        <v>198</v>
      </c>
      <c r="M30" s="555"/>
      <c r="P30" s="56"/>
      <c r="R30" s="585">
        <f>+ROUND(AA28,1)+ROUND(AA29,1)+ROUND(AA30,1)</f>
        <v>125.1</v>
      </c>
      <c r="S30" s="586"/>
      <c r="T30" s="586"/>
      <c r="U30" s="586"/>
      <c r="V30" s="44" t="s">
        <v>16</v>
      </c>
      <c r="Y30" s="587" t="s">
        <v>186</v>
      </c>
      <c r="Z30" s="588"/>
      <c r="AA30" s="543"/>
      <c r="AB30" s="544"/>
      <c r="AC30" s="544"/>
      <c r="AD30" s="544"/>
      <c r="AE30" s="544"/>
      <c r="AF30" s="44" t="s">
        <v>13</v>
      </c>
      <c r="AL30" s="535">
        <v>124.8</v>
      </c>
      <c r="AM30" s="536"/>
      <c r="AN30" s="536"/>
      <c r="AO30" s="536"/>
      <c r="AP30" s="52" t="s">
        <v>13</v>
      </c>
      <c r="AS30" s="580"/>
      <c r="AT30" s="577"/>
      <c r="AU30" s="577"/>
      <c r="AV30" s="578"/>
      <c r="AW30" s="413"/>
    </row>
    <row r="31" spans="2:49" ht="27" customHeight="1" thickTop="1" thickBot="1" x14ac:dyDescent="0.2">
      <c r="B31" s="614" t="s">
        <v>226</v>
      </c>
      <c r="C31" s="615"/>
      <c r="D31" s="603">
        <v>88.5</v>
      </c>
      <c r="E31" s="603"/>
      <c r="F31" s="603"/>
      <c r="G31" s="195" t="s">
        <v>198</v>
      </c>
      <c r="H31" s="581">
        <f>+AS24</f>
        <v>125.1</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xr:uid="{00000000-0002-0000-0600-000000000000}">
      <formula1>W7=ROUND(W7,1)</formula1>
    </dataValidation>
    <dataValidation type="custom" allowBlank="1" showInputMessage="1" showErrorMessage="1" sqref="H24:H33" xr:uid="{00000000-0002-0000-06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6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pageSetUpPr fitToPage="1"/>
  </sheetPr>
  <dimension ref="B1:BJ76"/>
  <sheetViews>
    <sheetView showGridLines="0" topLeftCell="A11" zoomScaleNormal="100" workbookViewId="0">
      <selection activeCell="AA23" sqref="AA23"/>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大洋建設株式会社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413"/>
    </row>
    <row r="7" spans="2:49" ht="28.15" customHeight="1" thickBot="1" x14ac:dyDescent="0.2">
      <c r="B7" s="537" t="s">
        <v>89</v>
      </c>
      <c r="C7" s="538"/>
      <c r="D7" s="611" t="s">
        <v>208</v>
      </c>
      <c r="E7" s="612"/>
      <c r="F7" s="612"/>
      <c r="G7" s="612"/>
      <c r="H7" s="612"/>
      <c r="I7" s="613"/>
      <c r="J7" s="143"/>
      <c r="K7" s="53"/>
      <c r="L7" s="156"/>
      <c r="M7" s="637" t="s">
        <v>91</v>
      </c>
      <c r="N7" s="638"/>
      <c r="O7" s="638"/>
      <c r="P7" s="638"/>
      <c r="Q7" s="638"/>
      <c r="R7" s="638"/>
      <c r="S7" s="638"/>
      <c r="T7" s="638"/>
      <c r="U7" s="638"/>
      <c r="V7" s="638"/>
      <c r="W7" s="639"/>
      <c r="X7" s="639"/>
      <c r="Y7" s="638"/>
      <c r="Z7" s="638"/>
      <c r="AA7" s="638"/>
      <c r="AB7" s="640"/>
      <c r="AC7" s="138"/>
      <c r="AD7" s="138"/>
      <c r="AE7" s="13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116.3</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71.599999999999994</v>
      </c>
      <c r="E24" s="603"/>
      <c r="F24" s="603"/>
      <c r="G24" s="195" t="s">
        <v>198</v>
      </c>
      <c r="H24" s="581">
        <f>+F12</f>
        <v>116.3</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116.3</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116.3</v>
      </c>
      <c r="Q27" s="586"/>
      <c r="R27" s="586"/>
      <c r="S27" s="586"/>
      <c r="T27" s="44" t="s">
        <v>38</v>
      </c>
      <c r="U27" s="64"/>
      <c r="V27" s="64"/>
      <c r="Y27" s="62" t="s">
        <v>39</v>
      </c>
      <c r="Z27" s="65"/>
      <c r="AH27" s="53"/>
      <c r="AI27" s="53"/>
      <c r="AJ27" s="53"/>
      <c r="AK27" s="53"/>
      <c r="AL27" s="549">
        <f>+AH18+P27</f>
        <v>116.3</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116.3</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71.599999999999994</v>
      </c>
      <c r="E29" s="603"/>
      <c r="F29" s="603"/>
      <c r="G29" s="195" t="s">
        <v>198</v>
      </c>
      <c r="H29" s="581">
        <f>+AL27</f>
        <v>116.3</v>
      </c>
      <c r="I29" s="582"/>
      <c r="J29" s="195" t="s">
        <v>198</v>
      </c>
      <c r="M29" s="555"/>
      <c r="P29" s="56"/>
      <c r="Q29" s="144"/>
      <c r="R29" s="51" t="s">
        <v>183</v>
      </c>
      <c r="S29" s="557" t="s">
        <v>33</v>
      </c>
      <c r="T29" s="571"/>
      <c r="U29" s="571"/>
      <c r="V29" s="572"/>
      <c r="W29" s="48"/>
      <c r="X29" s="66"/>
      <c r="Y29" s="587" t="s">
        <v>258</v>
      </c>
      <c r="Z29" s="588"/>
      <c r="AA29" s="543">
        <v>0</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41.2</v>
      </c>
      <c r="E30" s="603"/>
      <c r="F30" s="603"/>
      <c r="G30" s="195" t="s">
        <v>198</v>
      </c>
      <c r="H30" s="581">
        <f>+AL30</f>
        <v>116.3</v>
      </c>
      <c r="I30" s="582"/>
      <c r="J30" s="195" t="s">
        <v>198</v>
      </c>
      <c r="M30" s="555"/>
      <c r="P30" s="56"/>
      <c r="R30" s="585">
        <f>+ROUND(AA28,1)+ROUND(AA29,1)+ROUND(AA30,1)</f>
        <v>116.3</v>
      </c>
      <c r="S30" s="586"/>
      <c r="T30" s="586"/>
      <c r="U30" s="586"/>
      <c r="V30" s="44" t="s">
        <v>16</v>
      </c>
      <c r="Y30" s="587" t="s">
        <v>186</v>
      </c>
      <c r="Z30" s="588"/>
      <c r="AA30" s="543"/>
      <c r="AB30" s="544"/>
      <c r="AC30" s="544"/>
      <c r="AD30" s="544"/>
      <c r="AE30" s="544"/>
      <c r="AF30" s="44" t="s">
        <v>13</v>
      </c>
      <c r="AL30" s="535">
        <v>116.3</v>
      </c>
      <c r="AM30" s="536"/>
      <c r="AN30" s="536"/>
      <c r="AO30" s="536"/>
      <c r="AP30" s="52" t="s">
        <v>13</v>
      </c>
      <c r="AS30" s="580"/>
      <c r="AT30" s="577"/>
      <c r="AU30" s="577"/>
      <c r="AV30" s="578"/>
      <c r="AW30" s="413"/>
    </row>
    <row r="31" spans="2:49" ht="27" customHeight="1" thickTop="1" thickBot="1" x14ac:dyDescent="0.2">
      <c r="B31" s="614" t="s">
        <v>226</v>
      </c>
      <c r="C31" s="615"/>
      <c r="D31" s="603">
        <v>71.599999999999994</v>
      </c>
      <c r="E31" s="603"/>
      <c r="F31" s="603"/>
      <c r="G31" s="195" t="s">
        <v>198</v>
      </c>
      <c r="H31" s="581">
        <f>+AS24</f>
        <v>116.3</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xr:uid="{00000000-0002-0000-0700-000000000000}">
      <formula1>AU13=ROUND(AU13,1)</formula1>
    </dataValidation>
    <dataValidation type="custom" allowBlank="1" showInputMessage="1" showErrorMessage="1" sqref="H24:H33" xr:uid="{00000000-0002-0000-07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7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B1:BJ76"/>
  <sheetViews>
    <sheetView showGridLines="0" topLeftCell="A11" zoomScaleNormal="100" workbookViewId="0">
      <selection activeCell="AS32" sqref="AS3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大洋建設株式会社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57"/>
      <c r="AC6" s="158"/>
      <c r="AD6" s="158"/>
      <c r="AE6" s="158"/>
      <c r="AF6" s="158"/>
      <c r="AG6" s="158"/>
      <c r="AH6" s="158"/>
      <c r="AI6" s="158"/>
      <c r="AJ6" s="158"/>
      <c r="AK6" s="158"/>
      <c r="AL6" s="158"/>
      <c r="AM6" s="158"/>
      <c r="AN6" s="158"/>
      <c r="AO6" s="158"/>
      <c r="AP6" s="158"/>
      <c r="AQ6" s="158"/>
      <c r="AR6" s="158"/>
      <c r="AS6" s="158"/>
      <c r="AT6" s="158"/>
      <c r="AU6" s="158"/>
      <c r="AV6" s="158"/>
      <c r="AW6" s="413"/>
    </row>
    <row r="7" spans="2:49" ht="28.15" customHeight="1" thickBot="1" x14ac:dyDescent="0.2">
      <c r="B7" s="537" t="s">
        <v>89</v>
      </c>
      <c r="C7" s="538"/>
      <c r="D7" s="611" t="s">
        <v>209</v>
      </c>
      <c r="E7" s="612"/>
      <c r="F7" s="612"/>
      <c r="G7" s="612"/>
      <c r="H7" s="612"/>
      <c r="I7" s="613"/>
      <c r="J7" s="143"/>
      <c r="K7" s="53"/>
      <c r="L7" s="156"/>
      <c r="M7" s="644" t="s">
        <v>227</v>
      </c>
      <c r="N7" s="645"/>
      <c r="O7" s="645"/>
      <c r="P7" s="645"/>
      <c r="Q7" s="645"/>
      <c r="R7" s="645"/>
      <c r="S7" s="645"/>
      <c r="T7" s="645"/>
      <c r="U7" s="645"/>
      <c r="V7" s="645"/>
      <c r="W7" s="646"/>
      <c r="X7" s="646"/>
      <c r="Y7" s="645"/>
      <c r="Z7" s="645"/>
      <c r="AA7" s="645"/>
      <c r="AB7" s="647"/>
      <c r="AC7" s="158"/>
      <c r="AD7" s="158"/>
      <c r="AE7" s="15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8"/>
      <c r="N8" s="649"/>
      <c r="O8" s="649"/>
      <c r="P8" s="649"/>
      <c r="Q8" s="649"/>
      <c r="R8" s="649"/>
      <c r="S8" s="649"/>
      <c r="T8" s="649"/>
      <c r="U8" s="649"/>
      <c r="V8" s="649"/>
      <c r="W8" s="649"/>
      <c r="X8" s="649"/>
      <c r="Y8" s="649"/>
      <c r="Z8" s="649"/>
      <c r="AA8" s="649"/>
      <c r="AB8" s="650"/>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461.5</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1523.9</v>
      </c>
      <c r="E24" s="603"/>
      <c r="F24" s="603"/>
      <c r="G24" s="195" t="s">
        <v>198</v>
      </c>
      <c r="H24" s="581">
        <f>+F12</f>
        <v>461.5</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461.5</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461.5</v>
      </c>
      <c r="Q27" s="586"/>
      <c r="R27" s="586"/>
      <c r="S27" s="586"/>
      <c r="T27" s="44" t="s">
        <v>38</v>
      </c>
      <c r="U27" s="64"/>
      <c r="V27" s="64"/>
      <c r="Y27" s="62" t="s">
        <v>39</v>
      </c>
      <c r="Z27" s="65"/>
      <c r="AH27" s="53"/>
      <c r="AI27" s="53"/>
      <c r="AJ27" s="53"/>
      <c r="AK27" s="53"/>
      <c r="AL27" s="549">
        <f>+AH18+P27</f>
        <v>461.5</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461.5</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1523.9</v>
      </c>
      <c r="E29" s="603"/>
      <c r="F29" s="603"/>
      <c r="G29" s="195" t="s">
        <v>198</v>
      </c>
      <c r="H29" s="581">
        <f>+AL27</f>
        <v>461.5</v>
      </c>
      <c r="I29" s="582"/>
      <c r="J29" s="195" t="s">
        <v>198</v>
      </c>
      <c r="M29" s="555"/>
      <c r="P29" s="56"/>
      <c r="Q29" s="144"/>
      <c r="R29" s="51" t="s">
        <v>183</v>
      </c>
      <c r="S29" s="557" t="s">
        <v>33</v>
      </c>
      <c r="T29" s="571"/>
      <c r="U29" s="571"/>
      <c r="V29" s="572"/>
      <c r="W29" s="48"/>
      <c r="X29" s="66"/>
      <c r="Y29" s="587" t="s">
        <v>258</v>
      </c>
      <c r="Z29" s="588"/>
      <c r="AA29" s="543">
        <v>0</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1501.5</v>
      </c>
      <c r="E30" s="603"/>
      <c r="F30" s="603"/>
      <c r="G30" s="195" t="s">
        <v>198</v>
      </c>
      <c r="H30" s="581">
        <f>+AL30</f>
        <v>389.5</v>
      </c>
      <c r="I30" s="582"/>
      <c r="J30" s="195" t="s">
        <v>198</v>
      </c>
      <c r="M30" s="555"/>
      <c r="P30" s="56"/>
      <c r="R30" s="585">
        <f>+ROUND(AA28,1)+ROUND(AA29,1)+ROUND(AA30,1)</f>
        <v>461.5</v>
      </c>
      <c r="S30" s="586"/>
      <c r="T30" s="586"/>
      <c r="U30" s="586"/>
      <c r="V30" s="44" t="s">
        <v>16</v>
      </c>
      <c r="Y30" s="587" t="s">
        <v>186</v>
      </c>
      <c r="Z30" s="588"/>
      <c r="AA30" s="543"/>
      <c r="AB30" s="544"/>
      <c r="AC30" s="544"/>
      <c r="AD30" s="544"/>
      <c r="AE30" s="544"/>
      <c r="AF30" s="44" t="s">
        <v>13</v>
      </c>
      <c r="AL30" s="535">
        <v>389.5</v>
      </c>
      <c r="AM30" s="536"/>
      <c r="AN30" s="536"/>
      <c r="AO30" s="536"/>
      <c r="AP30" s="52" t="s">
        <v>13</v>
      </c>
      <c r="AS30" s="580"/>
      <c r="AT30" s="577"/>
      <c r="AU30" s="577"/>
      <c r="AV30" s="578"/>
      <c r="AW30" s="413"/>
    </row>
    <row r="31" spans="2:49" ht="27" customHeight="1" thickTop="1" thickBot="1" x14ac:dyDescent="0.2">
      <c r="B31" s="614" t="s">
        <v>226</v>
      </c>
      <c r="C31" s="615"/>
      <c r="D31" s="603">
        <v>1523.9</v>
      </c>
      <c r="E31" s="603"/>
      <c r="F31" s="603"/>
      <c r="G31" s="195" t="s">
        <v>198</v>
      </c>
      <c r="H31" s="581">
        <f>+AS24</f>
        <v>461.5</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xr:uid="{00000000-0002-0000-0800-000000000000}">
      <formula1>AU13=ROUND(AU13,1)</formula1>
    </dataValidation>
    <dataValidation type="custom" allowBlank="1" showInputMessage="1" showErrorMessage="1" sqref="H24:H33" xr:uid="{00000000-0002-0000-08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8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2013-03-30T09:39:07Z</cp:lastPrinted>
  <dcterms:created xsi:type="dcterms:W3CDTF">2011-02-09T09:36:10Z</dcterms:created>
  <dcterms:modified xsi:type="dcterms:W3CDTF">2024-05-31T07:15:00Z</dcterms:modified>
</cp:coreProperties>
</file>