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385" windowHeight="610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H31" i="94" s="1"/>
  <c r="H26" i="94" s="1"/>
  <c r="AA44" i="94"/>
  <c r="K226" i="95" s="1"/>
  <c r="K202" i="98" s="1"/>
  <c r="I32" i="94"/>
  <c r="I31" i="94" s="1"/>
  <c r="I26" i="94" s="1"/>
  <c r="I27" i="94" s="1"/>
  <c r="AA28" i="94"/>
  <c r="AA29" i="94"/>
  <c r="AA36" i="94"/>
  <c r="H38" i="94"/>
  <c r="H37" i="94" s="1"/>
  <c r="O38" i="94"/>
  <c r="O37" i="94" s="1"/>
  <c r="O19" i="94" s="1"/>
  <c r="AK27" i="82"/>
  <c r="X32" i="94"/>
  <c r="X31" i="94" s="1"/>
  <c r="X26" i="94" s="1"/>
  <c r="X27" i="94" s="1"/>
  <c r="X18" i="82"/>
  <c r="O16" i="83"/>
  <c r="Y50" i="94" s="1"/>
  <c r="X21" i="83"/>
  <c r="AK27" i="83"/>
  <c r="O16" i="94"/>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<sst xmlns="http://schemas.openxmlformats.org/spreadsheetml/2006/main" count="3169" uniqueCount="459">
  <si>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</si>
  <si>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</si>
  <si>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</si>
  <si>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</si>
  <si>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</si>
  <si>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</si>
  <si>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</si>
  <si>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</si>
  <si>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</si>
  <si>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</si>
  <si>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</si>
  <si>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</si>
  <si>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</si>
  <si>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</si>
  <si>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</si>
  <si>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</si>
  <si>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</si>
  <si>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</si>
  <si>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</si>
  <si>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</si>
  <si>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</si>
  <si>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</si>
  <si>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</si>
  <si>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</si>
  <si>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</si>
  <si>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</si>
  <si>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</si>
  <si>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</si>
  <si>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</si>
  <si>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</si>
  <si>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</si>
  <si>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</si>
  <si>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</si>
  <si>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</si>
  <si>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</si>
  <si>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</si>
  <si>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</si>
  <si>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</si>
  <si>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</si>
  <si>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</si>
  <si>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</si>
  <si>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</si>
  <si>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</si>
  <si>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</si>
  <si>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</si>
  <si>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</si>
  <si>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</si>
  <si>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</si>
  <si>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</si>
  <si>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</si>
  <si>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</si>
  <si>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</si>
  <si>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</si>
  <si>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</si>
  <si>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</si>
  <si>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</si>
  <si>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</si>
  <si>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</si>
  <si>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</si>
  <si>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</si>
  <si>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</si>
  <si>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</si>
  <si>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</si>
  <si>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</si>
  <si>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</si>
  <si>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</si>
  <si>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</si>
  <si>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</si>
  <si>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</si>
  <si>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</si>
  <si>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</si>
  <si>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</si>
  <si>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</si>
  <si>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</si>
  <si>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</si>
  <si>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</si>
  <si>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</si>
  <si>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</si>
  <si>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</si>
  <si>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</si>
  <si>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</si>
  <si>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</si>
  <si>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</si>
  <si>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</si>
  <si>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</si>
  <si>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</si>
  <si>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</si>
  <si>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</si>
  <si>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</si>
  <si>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</si>
  <si>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</si>
  <si>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</si>
  <si>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</si>
  <si>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</si>
  <si>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</si>
  <si>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</si>
  <si>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</si>
  <si>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</si>
  <si>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</si>
  <si>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</si>
  <si>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</si>
  <si>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</si>
  <si>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</si>
  <si>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</si>
  <si>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</si>
  <si>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</si>
  <si>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</si>
  <si>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</si>
  <si>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</si>
  <si>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</si>
  <si>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</si>
  <si>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</si>
  <si>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</si>
  <si>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</si>
  <si>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</si>
  <si>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</si>
  <si>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</si>
  <si>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</si>
  <si>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</si>
  <si>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</si>
  <si>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</si>
  <si>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</si>
  <si>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</si>
  <si>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</si>
  <si>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</si>
  <si>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</si>
  <si>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</si>
  <si>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</si>
  <si>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</si>
  <si>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</si>
  <si>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</si>
  <si>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</si>
  <si>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</si>
  <si>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</si>
  <si>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</si>
  <si>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</si>
  <si>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</si>
  <si>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</si>
  <si>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</si>
  <si>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</si>
  <si>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</si>
  <si>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</si>
  <si>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</si>
  <si>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</si>
  <si>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</si>
  <si>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</si>
  <si>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</si>
  <si>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</si>
  <si>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</si>
  <si>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</si>
  <si>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</si>
  <si>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</si>
  <si>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</si>
  <si>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</si>
  <si>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</si>
  <si>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</si>
  <si>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</si>
  <si>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</si>
  <si>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</si>
  <si>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</si>
  <si>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</si>
  <si>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</si>
  <si>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</si>
  <si>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</si>
  <si>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</si>
  <si>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</si>
  <si>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</si>
  <si>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</si>
  <si>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</si>
  <si>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</si>
  <si>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</si>
  <si>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</si>
  <si>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</si>
  <si>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</si>
  <si>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</si>
  <si>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</si>
  <si>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</si>
  <si>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</si>
  <si>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</si>
  <si>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</si>
  <si>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</si>
  <si>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</si>
  <si>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</si>
  <si>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</si>
  <si>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</si>
  <si>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</si>
  <si>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</si>
  <si>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</si>
  <si>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</si>
  <si>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</si>
  <si>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</si>
  <si>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</si>
  <si>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</si>
  <si>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</si>
  <si>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</si>
  <si>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</si>
  <si>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</si>
  <si>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</si>
  <si>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</si>
  <si>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</si>
  <si>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</si>
  <si>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</si>
  <si>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</si>
  <si>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</si>
  <si>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</si>
  <si>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</si>
  <si>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</si>
  <si>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</si>
  <si>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</si>
  <si>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</si>
  <si>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</si>
  <si>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</si>
  <si>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</si>
  <si>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</si>
  <si>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</si>
  <si>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</si>
  <si>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</si>
  <si>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</si>
  <si>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</si>
  <si>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</si>
  <si>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</si>
  <si>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</si>
  <si>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</si>
  <si>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</si>
  <si>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</si>
  <si>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</si>
  <si>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</si>
  <si>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</si>
  <si>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</si>
  <si>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</si>
  <si>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</si>
  <si>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</si>
  <si>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</si>
  <si>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</si>
  <si>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</si>
  <si>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</si>
  <si>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</si>
  <si>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</si>
  <si>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</si>
  <si>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</si>
  <si>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</si>
  <si>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</si>
  <si>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</si>
  <si>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</si>
  <si>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</si>
  <si>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</si>
  <si>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</si>
  <si>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</si>
  <si>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</si>
  <si>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</si>
  <si>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</si>
  <si>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</si>
  <si>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</si>
  <si>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</si>
  <si>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</si>
  <si>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</si>
  <si>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</si>
  <si>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</si>
  <si>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</si>
  <si>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</si>
  <si>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</si>
  <si>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</si>
  <si>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</si>
  <si>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</si>
  <si>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</si>
  <si>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</si>
  <si>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</si>
  <si>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</si>
  <si>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</si>
  <si>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</si>
  <si>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</si>
  <si>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</si>
  <si>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</si>
  <si>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</si>
  <si>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</si>
  <si>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</si>
  <si>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</si>
  <si>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</si>
  <si>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</si>
  <si>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</si>
  <si>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</si>
  <si>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</si>
  <si>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</si>
  <si>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</si>
  <si>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</si>
  <si>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</si>
  <si>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</si>
  <si>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</si>
  <si>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</si>
  <si>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</si>
  <si>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</si>
  <si>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</si>
  <si>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</si>
  <si>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</si>
  <si>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</si>
  <si>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</si>
  <si>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</si>
  <si>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</si>
  <si>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</si>
  <si>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</si>
  <si>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</si>
  <si>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</si>
  <si>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</si>
  <si>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</si>
  <si>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</si>
  <si>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</si>
  <si>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</si>
  <si>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</si>
  <si>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</si>
  <si>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</si>
  <si>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</si>
  <si>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</si>
  <si>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</si>
  <si>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</si>
  <si>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</si>
  <si>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</si>
  <si>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</si>
  <si>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</si>
  <si>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</si>
  <si>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</si>
  <si>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</si>
  <si>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</si>
  <si>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</si>
  <si>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</si>
  <si>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</si>
  <si>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</si>
  <si>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</si>
  <si>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</si>
  <si>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</si>
  <si>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</si>
  <si>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</si>
  <si>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</si>
  <si>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</si>
  <si>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</si>
  <si>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</si>
  <si>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</si>
  <si>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</si>
  <si>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</si>
  <si>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</si>
  <si>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</si>
  <si>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</si>
  <si>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</si>
  <si>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</si>
  <si>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</si>
  <si>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</si>
  <si>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</si>
  <si>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</si>
  <si>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</si>
  <si>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</si>
  <si>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</si>
  <si>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</si>
  <si>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</si>
  <si>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</si>
  <si>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</si>
  <si>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</si>
  <si>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</si>
  <si>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</si>
  <si>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</si>
  <si>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</si>
  <si>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</si>
  <si>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</si>
  <si>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</si>
  <si>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</si>
  <si>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</si>
  <si>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</si>
  <si>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</si>
  <si>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</si>
  <si>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</si>
  <si>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</si>
  <si>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</si>
  <si>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</si>
  <si>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</si>
  <si>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</si>
  <si>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</si>
  <si>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</si>
  <si>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</si>
  <si>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</si>
  <si>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</si>
  <si>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</si>
  <si>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</si>
  <si>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</si>
  <si>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</si>
  <si>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</si>
  <si>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</si>
  <si>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</si>
  <si>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</si>
  <si>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</si>
  <si>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</si>
  <si>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</si>
  <si>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</si>
  <si>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</si>
  <si>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</si>
  <si>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</si>
  <si>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</si>
  <si>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</si>
  <si>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</si>
  <si>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</si>
  <si>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</si>
  <si>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</si>
  <si>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</si>
  <si>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</si>
  <si>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</si>
  <si>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</si>
  <si>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</si>
  <si>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</si>
  <si>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</si>
  <si>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</si>
  <si>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</si>
  <si>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</si>
  <si>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</si>
  <si>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</si>
  <si>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</si>
  <si>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</si>
  <si>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</si>
  <si>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</si>
  <si>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</si>
  <si>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</si>
  <si>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</si>
  <si>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</si>
  <si>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</si>
  <si>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</si>
  <si>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</si>
  <si>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</si>
  <si>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</si>
  <si>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</si>
  <si>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</si>
  <si>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</si>
  <si>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</si>
  <si>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</si>
  <si>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</si>
  <si>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</si>
  <si>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</si>
  <si>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</si>
  <si>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</si>
  <si>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</si>
  <si>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</si>
  <si>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</si>
  <si>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</si>
  <si>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</si>
  <si>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</si>
  <si>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</si>
  <si>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</si>
  <si>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</si>
  <si>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</si>
  <si>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</si>
  <si>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4 月 25 日</t>
    <phoneticPr fontId="3"/>
  </si>
  <si>
    <t>横浜市保土ケ谷区峰岡町１－３－１２</t>
    <phoneticPr fontId="3"/>
  </si>
  <si>
    <t>大雄建設株式会社
代表取締役　志村　昌孝</t>
    <phoneticPr fontId="3"/>
  </si>
  <si>
    <t>大雄建設株式会社（本社）</t>
    <phoneticPr fontId="3"/>
  </si>
  <si>
    <t>横浜市保土ケ谷区峰岡町１－３－１２</t>
    <phoneticPr fontId="3"/>
  </si>
  <si>
    <t>045-333-9364</t>
    <phoneticPr fontId="3"/>
  </si>
  <si>
    <t>横浜市長</t>
    <phoneticPr fontId="3"/>
  </si>
  <si>
    <t>Ｄ－建設業</t>
    <phoneticPr fontId="3"/>
  </si>
  <si>
    <t>06  総合工事業
063 舗装工事業</t>
    <phoneticPr fontId="3"/>
  </si>
  <si>
    <t>045-333-9364</t>
  </si>
  <si>
    <t>（工事部）
工事ごとに処理運搬、処分業者選定
マニフェスト発行、回収、処理数量（重量又は体積）、発行枚数　集計
（総務部）
産廃処理委託契約、全工事でのマニフェスト処理数量、枚数集計、自主管理報告</t>
    <phoneticPr fontId="3"/>
  </si>
  <si>
    <t>道路の舗装補修工事から発生するがれき類（アスファルト殻）が全廃棄物の９９％を占めている。
発生量は元請受注高と比例関係にあるため、業種変更でもしない限り抑制は困難と言わざるをえない、</t>
    <phoneticPr fontId="3"/>
  </si>
  <si>
    <t>がれき（Ａｓ、Ｃｏ）、廃プラ、汚泥、木くず、金属くず、ガラス陶磁器、他（混合廃棄物）</t>
    <rPh sb="11" eb="12">
      <t>ハイ</t>
    </rPh>
    <rPh sb="34" eb="35">
      <t>ホカ</t>
    </rPh>
    <rPh sb="36" eb="38">
      <t>コンゴウ</t>
    </rPh>
    <rPh sb="38" eb="41">
      <t>ハイキブツ</t>
    </rPh>
    <phoneticPr fontId="3"/>
  </si>
  <si>
    <t xml:space="preserve">〇汚泥　⇒　脱水、固形化　⇒　再資源化
〇廃プラスチック類　⇒　破砕・圧縮　⇒　埋立
〇木くず　⇒　破砕　⇒　再資源化
〇金属くず　⇒　選別、切断・圧縮　⇒　再資源化
〇ｶﾞﾗｽ･ｺﾝｸﾘｰﾄ・陶磁器くず　⇒　破砕　⇒　埋立
〇がれき類　⇒　破砕　⇒　再資源化
〇混合廃棄物　⇒　破砕・圧縮　⇒　埋立
</t>
    <rPh sb="6" eb="8">
      <t>ダッスイ</t>
    </rPh>
    <rPh sb="15" eb="19">
      <t>サイシゲンカ</t>
    </rPh>
    <rPh sb="21" eb="22">
      <t>ハイ</t>
    </rPh>
    <rPh sb="28" eb="29">
      <t>ルイ</t>
    </rPh>
    <rPh sb="32" eb="34">
      <t>ハサイ</t>
    </rPh>
    <rPh sb="35" eb="37">
      <t>アッシュク</t>
    </rPh>
    <rPh sb="40" eb="42">
      <t>ウメタテ</t>
    </rPh>
    <rPh sb="44" eb="45">
      <t>キ</t>
    </rPh>
    <rPh sb="50" eb="52">
      <t>ハサイ</t>
    </rPh>
    <rPh sb="55" eb="59">
      <t>サイシゲンカ</t>
    </rPh>
    <rPh sb="61" eb="63">
      <t>キンゾク</t>
    </rPh>
    <rPh sb="68" eb="70">
      <t>センベツ</t>
    </rPh>
    <rPh sb="71" eb="73">
      <t>セツダン</t>
    </rPh>
    <rPh sb="74" eb="76">
      <t>アッシュク</t>
    </rPh>
    <rPh sb="79" eb="83">
      <t>サイシゲンカ</t>
    </rPh>
    <rPh sb="97" eb="100">
      <t>トウジキ</t>
    </rPh>
    <rPh sb="105" eb="107">
      <t>ハサイ</t>
    </rPh>
    <rPh sb="110" eb="112">
      <t>ウメタテ</t>
    </rPh>
    <rPh sb="132" eb="134">
      <t>コンゴウ</t>
    </rPh>
    <rPh sb="134" eb="137">
      <t>ハイキブツ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</si>
</sst>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110" zoomScaleNormal="115" zoomScaleSheetLayoutView="110" workbookViewId="0">
      <selection activeCell="T29" sqref="T2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2646</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t="s">
        <v>454</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452</v>
      </c>
      <c r="G54" s="793"/>
      <c r="H54" s="793"/>
      <c r="I54" s="793"/>
      <c r="J54" s="793"/>
      <c r="K54" s="793"/>
      <c r="L54" s="38" t="s">
        <v>48</v>
      </c>
      <c r="M54" s="38"/>
      <c r="N54" s="797" t="s">
        <v>453</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202</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10</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458</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455</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7</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2690.7000000000003</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456</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7</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3040</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457</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2690.7000000000003</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2684.4</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3040</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3025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大雄建設株式会社（本社）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9.6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v>
      </c>
      <c r="P27" s="881"/>
      <c r="Q27" s="881"/>
      <c r="R27" s="881"/>
      <c r="S27" s="59" t="s">
        <v>38</v>
      </c>
      <c r="T27" s="80"/>
      <c r="U27" s="80"/>
      <c r="X27" s="78" t="s">
        <v>39</v>
      </c>
      <c r="Y27" s="81"/>
      <c r="AG27" s="68"/>
      <c r="AH27" s="68"/>
      <c r="AI27" s="68"/>
      <c r="AJ27" s="68"/>
      <c r="AK27" s="831">
        <f>+AG18+O27</f>
        <v>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9.6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9.6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5</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5</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2671.3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3000</v>
      </c>
      <c r="P27" s="881"/>
      <c r="Q27" s="881"/>
      <c r="R27" s="881"/>
      <c r="S27" s="59" t="s">
        <v>38</v>
      </c>
      <c r="T27" s="80"/>
      <c r="U27" s="80"/>
      <c r="X27" s="78" t="s">
        <v>39</v>
      </c>
      <c r="Y27" s="81"/>
      <c r="AG27" s="68"/>
      <c r="AH27" s="68"/>
      <c r="AI27" s="68"/>
      <c r="AJ27" s="68"/>
      <c r="AK27" s="831">
        <f>+AG18+O27</f>
        <v>3000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2671.3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3000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2671.3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大雄建設株式会社（本社）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5</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H36"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大雄建設株式会社（本社）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9.6</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v>
      </c>
      <c r="M9" s="507">
        <f>IF(OR(ｷ.紙くず!F24&gt;0,ｷ.紙くず!F24&lt;0),ｷ.紙くず!F24,IF(M$19&gt;0,"0",0))</f>
        <v>0</v>
      </c>
      <c r="N9" s="507">
        <f>IF(OR(ｸ.木くず!F24&gt;0,ｸ.木くず!F24&lt;0),ｸ.木くず!F24,IF(N$19&gt;0,"0",0))</f>
        <v>0.7</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2.8</v>
      </c>
      <c r="T9" s="507">
        <f>IF(OR(ｾ.ｶﾞﾗｽ･ｺﾝｸﾘ･陶磁器くず!F24&gt;0,ｾ.ｶﾞﾗｽ･ｺﾝｸﾘ･陶磁器くず!F24&lt;0),ｾ.ｶﾞﾗｽ･ｺﾝｸﾘ･陶磁器くず!F24,IF(T$19&gt;0,"0",0))</f>
        <v>1.3</v>
      </c>
      <c r="U9" s="507">
        <f>IF(OR(ｿ.鉱さい!F24&gt;0,ｿ.鉱さい!F24&lt;0),ｿ.鉱さい!F24,IF(U$19&gt;0,"0",0))</f>
        <v>0</v>
      </c>
      <c r="V9" s="507">
        <f>IF(OR(ﾀ.がれき類!F24&gt;0,ﾀ.がれき類!F24&lt;0),ﾀ.がれき類!F24,IF(V$19&gt;0,"0",0))</f>
        <v>2671.3</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v>
      </c>
      <c r="AA9" s="509">
        <f>IF(SUM(G9:Z9)&gt;0,SUM(G9:Z9),IF(AA$19&gt;0,"0",0))</f>
        <v>2690.7000000000003</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9.6</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v>
      </c>
      <c r="M14" s="513">
        <f>IF(OR(ｷ.紙くず!F29&gt;0,ｷ.紙くず!F29&lt;0),ｷ.紙くず!F29,IF(M$19&gt;0,"0",0))</f>
        <v>0</v>
      </c>
      <c r="N14" s="513">
        <f>IF(OR(ｸ.木くず!F29&gt;0,ｸ.木くず!F29&lt;0),ｸ.木くず!F29,IF(N$19&gt;0,"0",0))</f>
        <v>0.7</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2.8</v>
      </c>
      <c r="T14" s="513">
        <f>IF(OR(ｾ.ｶﾞﾗｽ･ｺﾝｸﾘ･陶磁器くず!F29&gt;0,ｾ.ｶﾞﾗｽ･ｺﾝｸﾘ･陶磁器くず!F29&lt;0),ｾ.ｶﾞﾗｽ･ｺﾝｸﾘ･陶磁器くず!F29,IF(T$19&gt;0,"0",0))</f>
        <v>1.3</v>
      </c>
      <c r="U14" s="513">
        <f>IF(OR(ｿ.鉱さい!F29&gt;0,ｿ.鉱さい!F29&lt;0),ｿ.鉱さい!F29,IF(U$19&gt;0,"0",0))</f>
        <v>0</v>
      </c>
      <c r="V14" s="513">
        <f>IF(OR(ﾀ.がれき類!F29&gt;0,ﾀ.がれき類!F29&lt;0),ﾀ.がれき類!F29,IF(V$19&gt;0,"0",0))</f>
        <v>2671.3</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v>
      </c>
      <c r="AA14" s="515">
        <f t="shared" si="0"/>
        <v>2690.7000000000003</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9.6</v>
      </c>
      <c r="I16" s="513">
        <f>IF(OR(ｳ.廃油!F31&gt;0,ｳ.廃油!F31&lt;0),ｳ.廃油!F31,IF(I$19&gt;0,"0",0))</f>
        <v>0</v>
      </c>
      <c r="J16" s="513">
        <f>IF(OR(ｴ.廃酸!$F31&gt;0,ｴ.廃酸!$F31&lt;0),ｴ.廃酸!F31,IF(J$19&gt;0,"0",0))</f>
        <v>0</v>
      </c>
      <c r="K16" s="513">
        <f>IF(OR(ｵ.廃ｱﾙｶﾘ!$F31&gt;0,ｵ.廃ｱﾙｶﾘ!$F31&lt;0),ｵ.廃ｱﾙｶﾘ!F31,IF(K$19&gt;0,"0",0))</f>
        <v>0</v>
      </c>
      <c r="L16" s="513" t="str">
        <f>IF(OR(ｶ.廃ﾌﾟﾗ類!F31&gt;0,ｶ.廃ﾌﾟﾗ類!F31&lt;0),ｶ.廃ﾌﾟﾗ類!F31,IF(L$19&gt;0,"0",0))</f>
        <v>0</v>
      </c>
      <c r="M16" s="513">
        <f>IF(OR(ｷ.紙くず!F31&gt;0,ｷ.紙くず!F31&lt;0),ｷ.紙くず!F31,IF(M$19&gt;0,"0",0))</f>
        <v>0</v>
      </c>
      <c r="N16" s="513">
        <f>IF(OR(ｸ.木くず!F31&gt;0,ｸ.木くず!F31&lt;0),ｸ.木くず!F31,IF(N$19&gt;0,"0",0))</f>
        <v>0.7</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2.8</v>
      </c>
      <c r="T16" s="513" t="str">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2671.3</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2684.4</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15</v>
      </c>
      <c r="I19" s="519">
        <f t="shared" si="1"/>
        <v>0</v>
      </c>
      <c r="J19" s="519">
        <f t="shared" si="1"/>
        <v>0</v>
      </c>
      <c r="K19" s="519">
        <f t="shared" si="1"/>
        <v>0</v>
      </c>
      <c r="L19" s="519">
        <f t="shared" si="1"/>
        <v>5</v>
      </c>
      <c r="M19" s="519">
        <f t="shared" si="1"/>
        <v>0</v>
      </c>
      <c r="N19" s="519">
        <f t="shared" si="1"/>
        <v>5</v>
      </c>
      <c r="O19" s="519">
        <f t="shared" si="1"/>
        <v>0</v>
      </c>
      <c r="P19" s="519">
        <f t="shared" si="1"/>
        <v>0</v>
      </c>
      <c r="Q19" s="519">
        <f t="shared" si="1"/>
        <v>0</v>
      </c>
      <c r="R19" s="519">
        <f t="shared" si="1"/>
        <v>0</v>
      </c>
      <c r="S19" s="519">
        <f t="shared" si="1"/>
        <v>5</v>
      </c>
      <c r="T19" s="519">
        <f t="shared" si="1"/>
        <v>5</v>
      </c>
      <c r="U19" s="519">
        <f t="shared" si="1"/>
        <v>0</v>
      </c>
      <c r="V19" s="519">
        <f t="shared" si="1"/>
        <v>3000</v>
      </c>
      <c r="W19" s="519">
        <f t="shared" si="1"/>
        <v>0</v>
      </c>
      <c r="X19" s="519">
        <f t="shared" si="1"/>
        <v>0</v>
      </c>
      <c r="Y19" s="519">
        <f t="shared" si="1"/>
        <v>0</v>
      </c>
      <c r="Z19" s="520">
        <f t="shared" si="1"/>
        <v>5</v>
      </c>
      <c r="AA19" s="521">
        <f t="shared" ref="AA19:AA25" si="2">SUM(G19:Z19)</f>
        <v>3040</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15</v>
      </c>
      <c r="I37" s="554">
        <f t="shared" si="8"/>
        <v>0</v>
      </c>
      <c r="J37" s="554">
        <f t="shared" si="8"/>
        <v>0</v>
      </c>
      <c r="K37" s="554">
        <f t="shared" si="8"/>
        <v>0</v>
      </c>
      <c r="L37" s="554">
        <f t="shared" si="8"/>
        <v>5</v>
      </c>
      <c r="M37" s="554">
        <f t="shared" si="8"/>
        <v>0</v>
      </c>
      <c r="N37" s="554">
        <f t="shared" si="8"/>
        <v>5</v>
      </c>
      <c r="O37" s="554">
        <f t="shared" si="8"/>
        <v>0</v>
      </c>
      <c r="P37" s="554">
        <f t="shared" si="8"/>
        <v>0</v>
      </c>
      <c r="Q37" s="554">
        <f t="shared" si="8"/>
        <v>0</v>
      </c>
      <c r="R37" s="554">
        <f t="shared" si="8"/>
        <v>0</v>
      </c>
      <c r="S37" s="554">
        <f t="shared" si="8"/>
        <v>5</v>
      </c>
      <c r="T37" s="554">
        <f t="shared" si="8"/>
        <v>5</v>
      </c>
      <c r="U37" s="554">
        <f t="shared" si="8"/>
        <v>0</v>
      </c>
      <c r="V37" s="554">
        <f t="shared" si="8"/>
        <v>3000</v>
      </c>
      <c r="W37" s="554">
        <f t="shared" si="8"/>
        <v>0</v>
      </c>
      <c r="X37" s="554">
        <f t="shared" si="8"/>
        <v>0</v>
      </c>
      <c r="Y37" s="554">
        <f t="shared" si="8"/>
        <v>0</v>
      </c>
      <c r="Z37" s="555">
        <f t="shared" si="8"/>
        <v>5</v>
      </c>
      <c r="AA37" s="556">
        <f t="shared" si="4"/>
        <v>3040</v>
      </c>
    </row>
    <row r="38" spans="2:27" ht="24" customHeight="1" x14ac:dyDescent="0.15">
      <c r="B38" s="186"/>
      <c r="C38" s="972"/>
      <c r="D38" s="247"/>
      <c r="E38" s="245" t="s">
        <v>319</v>
      </c>
      <c r="F38" s="585"/>
      <c r="G38" s="545">
        <f t="shared" ref="G38:Z38" si="9">SUM(G39:G41)</f>
        <v>0</v>
      </c>
      <c r="H38" s="545">
        <f t="shared" si="9"/>
        <v>15</v>
      </c>
      <c r="I38" s="545">
        <f t="shared" si="9"/>
        <v>0</v>
      </c>
      <c r="J38" s="545">
        <f t="shared" si="9"/>
        <v>0</v>
      </c>
      <c r="K38" s="545">
        <f t="shared" si="9"/>
        <v>0</v>
      </c>
      <c r="L38" s="545">
        <f t="shared" si="9"/>
        <v>0</v>
      </c>
      <c r="M38" s="545">
        <f t="shared" si="9"/>
        <v>0</v>
      </c>
      <c r="N38" s="545">
        <f t="shared" si="9"/>
        <v>5</v>
      </c>
      <c r="O38" s="545">
        <f t="shared" si="9"/>
        <v>0</v>
      </c>
      <c r="P38" s="545">
        <f t="shared" si="9"/>
        <v>0</v>
      </c>
      <c r="Q38" s="545">
        <f t="shared" si="9"/>
        <v>0</v>
      </c>
      <c r="R38" s="545">
        <f t="shared" si="9"/>
        <v>0</v>
      </c>
      <c r="S38" s="545">
        <f t="shared" si="9"/>
        <v>5</v>
      </c>
      <c r="T38" s="545">
        <f t="shared" si="9"/>
        <v>0</v>
      </c>
      <c r="U38" s="545">
        <f t="shared" si="9"/>
        <v>0</v>
      </c>
      <c r="V38" s="545">
        <f t="shared" si="9"/>
        <v>3000</v>
      </c>
      <c r="W38" s="545">
        <f t="shared" si="9"/>
        <v>0</v>
      </c>
      <c r="X38" s="545">
        <f t="shared" si="9"/>
        <v>0</v>
      </c>
      <c r="Y38" s="545">
        <f t="shared" si="9"/>
        <v>0</v>
      </c>
      <c r="Z38" s="546">
        <f t="shared" si="9"/>
        <v>0</v>
      </c>
      <c r="AA38" s="547">
        <f t="shared" si="4"/>
        <v>3025</v>
      </c>
    </row>
    <row r="39" spans="2:27" ht="24" customHeight="1" x14ac:dyDescent="0.15">
      <c r="B39" s="186"/>
      <c r="C39" s="972"/>
      <c r="D39" s="248"/>
      <c r="E39" s="243"/>
      <c r="F39" s="241" t="s">
        <v>233</v>
      </c>
      <c r="G39" s="548">
        <f>+ｱ.燃え殻!$Z$28</f>
        <v>0</v>
      </c>
      <c r="H39" s="548">
        <f>+ｲ.汚泥!$Z$28</f>
        <v>15</v>
      </c>
      <c r="I39" s="548">
        <f>+ｳ.廃油!$Z$28</f>
        <v>0</v>
      </c>
      <c r="J39" s="548">
        <f>+ｴ.廃酸!$Z$28</f>
        <v>0</v>
      </c>
      <c r="K39" s="548">
        <f>+ｵ.廃ｱﾙｶﾘ!$Z$28</f>
        <v>0</v>
      </c>
      <c r="L39" s="548">
        <f>+ｶ.廃ﾌﾟﾗ類!$Z$28</f>
        <v>0</v>
      </c>
      <c r="M39" s="548">
        <f>+ｷ.紙くず!$Z$28</f>
        <v>0</v>
      </c>
      <c r="N39" s="548">
        <f>+ｸ.木くず!$Z$28</f>
        <v>5</v>
      </c>
      <c r="O39" s="548">
        <f>+ｹ.繊維くず!$Z$28</f>
        <v>0</v>
      </c>
      <c r="P39" s="548">
        <f>+ｺ.動植物性残さ!$Z$28</f>
        <v>0</v>
      </c>
      <c r="Q39" s="548">
        <f>+ｻ.動物系固形不要物!$Z$28</f>
        <v>0</v>
      </c>
      <c r="R39" s="548">
        <f>+ｼ.ｺﾞﾑくず!$Z$28</f>
        <v>0</v>
      </c>
      <c r="S39" s="548">
        <f>+ｽ.金属くず!$Z$28</f>
        <v>5</v>
      </c>
      <c r="T39" s="548">
        <f>+ｾ.ｶﾞﾗｽ･ｺﾝｸﾘ･陶磁器くず!$Z$28</f>
        <v>0</v>
      </c>
      <c r="U39" s="548">
        <f>+ｿ.鉱さい!$Z$28</f>
        <v>0</v>
      </c>
      <c r="V39" s="548">
        <f>+ﾀ.がれき類!$Z$28</f>
        <v>3000</v>
      </c>
      <c r="W39" s="548">
        <f>+ﾁ.動物のふん尿!$Z$28</f>
        <v>0</v>
      </c>
      <c r="X39" s="548">
        <f>+ﾂ.動物の死体!$Z$28</f>
        <v>0</v>
      </c>
      <c r="Y39" s="548">
        <f>+ﾃ.ばいじん!$Z$28</f>
        <v>0</v>
      </c>
      <c r="Z39" s="549">
        <f>+ﾄ.混合廃棄物その他!$Z$28</f>
        <v>0</v>
      </c>
      <c r="AA39" s="550">
        <f t="shared" si="4"/>
        <v>3025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5</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5</v>
      </c>
      <c r="U42" s="551">
        <f>+ｿ.鉱さい!$Q$33</f>
        <v>0</v>
      </c>
      <c r="V42" s="551">
        <f>+ﾀ.がれき類!$Q$33</f>
        <v>0</v>
      </c>
      <c r="W42" s="551">
        <f>+ﾁ.動物のふん尿!$Q$33</f>
        <v>0</v>
      </c>
      <c r="X42" s="551">
        <f>+ﾂ.動物の死体!$Q$33</f>
        <v>0</v>
      </c>
      <c r="Y42" s="551">
        <f>+ﾃ.ばいじん!$Q$33</f>
        <v>0</v>
      </c>
      <c r="Z42" s="552">
        <f>+ﾄ.混合廃棄物その他!$Q$33</f>
        <v>5</v>
      </c>
      <c r="AA42" s="553">
        <f>SUM(G42:Z42)</f>
        <v>15</v>
      </c>
    </row>
    <row r="43" spans="2:27" ht="24" customHeight="1" x14ac:dyDescent="0.15">
      <c r="B43" s="186"/>
      <c r="C43" s="142" t="s">
        <v>235</v>
      </c>
      <c r="D43" s="952" t="s">
        <v>349</v>
      </c>
      <c r="E43" s="952"/>
      <c r="F43" s="953"/>
      <c r="G43" s="557">
        <f>+ｱ.燃え殻!$AK$27</f>
        <v>0</v>
      </c>
      <c r="H43" s="557">
        <f>+ｲ.汚泥!$AK$27</f>
        <v>15</v>
      </c>
      <c r="I43" s="557">
        <f>+ｳ.廃油!$AK$27</f>
        <v>0</v>
      </c>
      <c r="J43" s="557">
        <f>+ｴ.廃酸!$AK$27</f>
        <v>0</v>
      </c>
      <c r="K43" s="557">
        <f>+ｵ.廃ｱﾙｶﾘ!$AK$27</f>
        <v>0</v>
      </c>
      <c r="L43" s="557">
        <f>+ｶ.廃ﾌﾟﾗ類!$AK$27</f>
        <v>5</v>
      </c>
      <c r="M43" s="557">
        <f>+ｷ.紙くず!$AK$27</f>
        <v>0</v>
      </c>
      <c r="N43" s="557">
        <f>+ｸ.木くず!$AK$27</f>
        <v>5</v>
      </c>
      <c r="O43" s="557">
        <f>+ｹ.繊維くず!$AK$27</f>
        <v>0</v>
      </c>
      <c r="P43" s="557">
        <f>+ｺ.動植物性残さ!$AK$27</f>
        <v>0</v>
      </c>
      <c r="Q43" s="557">
        <f>+ｻ.動物系固形不要物!$AK$27</f>
        <v>0</v>
      </c>
      <c r="R43" s="557">
        <f>+ｼ.ｺﾞﾑくず!$AK$27</f>
        <v>0</v>
      </c>
      <c r="S43" s="557">
        <f>+ｽ.金属くず!$AK$27</f>
        <v>5</v>
      </c>
      <c r="T43" s="557">
        <f>+ｾ.ｶﾞﾗｽ･ｺﾝｸﾘ･陶磁器くず!$AK$27</f>
        <v>5</v>
      </c>
      <c r="U43" s="557">
        <f>+ｿ.鉱さい!$AK$27</f>
        <v>0</v>
      </c>
      <c r="V43" s="557">
        <f>+ﾀ.がれき類!$AK$27</f>
        <v>3000</v>
      </c>
      <c r="W43" s="557">
        <f>+ﾁ.動物のふん尿!$AK$27</f>
        <v>0</v>
      </c>
      <c r="X43" s="557">
        <f>+ﾂ.動物の死体!$AK$27</f>
        <v>0</v>
      </c>
      <c r="Y43" s="557">
        <f>+ﾃ.ばいじん!$AK$27</f>
        <v>0</v>
      </c>
      <c r="Z43" s="558">
        <f>+ﾄ.混合廃棄物その他!$AK$27</f>
        <v>5</v>
      </c>
      <c r="AA43" s="559">
        <f t="shared" si="4"/>
        <v>3040</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15</v>
      </c>
      <c r="I45" s="563">
        <f>+ｳ.廃油!$AR$24</f>
        <v>0</v>
      </c>
      <c r="J45" s="563">
        <f>+ｴ.廃酸!$AR$24</f>
        <v>0</v>
      </c>
      <c r="K45" s="563">
        <f>+ｵ.廃ｱﾙｶﾘ!$AR$24</f>
        <v>0</v>
      </c>
      <c r="L45" s="563">
        <f>+ｶ.廃ﾌﾟﾗ類!$AR$24</f>
        <v>0</v>
      </c>
      <c r="M45" s="563">
        <f>+ｷ.紙くず!$AR$24</f>
        <v>0</v>
      </c>
      <c r="N45" s="563">
        <f>+ｸ.木くず!$AR$24</f>
        <v>5</v>
      </c>
      <c r="O45" s="563">
        <f>+ｹ.繊維くず!$AR$24</f>
        <v>0</v>
      </c>
      <c r="P45" s="563">
        <f>+ｺ.動植物性残さ!$AR$24</f>
        <v>0</v>
      </c>
      <c r="Q45" s="563">
        <f>+ｻ.動物系固形不要物!$AR$24</f>
        <v>0</v>
      </c>
      <c r="R45" s="563">
        <f>+ｼ.ｺﾞﾑくず!$AR$24</f>
        <v>0</v>
      </c>
      <c r="S45" s="563">
        <f>+ｽ.金属くず!$AR$24</f>
        <v>5</v>
      </c>
      <c r="T45" s="563">
        <f>+ｾ.ｶﾞﾗｽ･ｺﾝｸﾘ･陶磁器くず!$AR$24</f>
        <v>0</v>
      </c>
      <c r="U45" s="563">
        <f>+ｿ.鉱さい!$AR$24</f>
        <v>0</v>
      </c>
      <c r="V45" s="563">
        <f>+ﾀ.がれき類!$AR$24</f>
        <v>3000</v>
      </c>
      <c r="W45" s="563">
        <f>+ﾁ.動物のふん尿!$AR$24</f>
        <v>0</v>
      </c>
      <c r="X45" s="563">
        <f>+ﾂ.動物の死体!$AR$24</f>
        <v>0</v>
      </c>
      <c r="Y45" s="563">
        <f>+ﾃ.ばいじん!$AR$24</f>
        <v>0</v>
      </c>
      <c r="Z45" s="564">
        <f>+ﾄ.混合廃棄物その他!$AR$24</f>
        <v>0</v>
      </c>
      <c r="AA45" s="565">
        <f t="shared" si="4"/>
        <v>3025</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24.6</v>
      </c>
      <c r="I55" s="634">
        <f t="shared" si="10"/>
        <v>0</v>
      </c>
      <c r="J55" s="634">
        <f t="shared" si="10"/>
        <v>0</v>
      </c>
      <c r="K55" s="634">
        <f t="shared" si="10"/>
        <v>0</v>
      </c>
      <c r="L55" s="634">
        <f t="shared" si="10"/>
        <v>6</v>
      </c>
      <c r="M55" s="634">
        <f t="shared" si="10"/>
        <v>0</v>
      </c>
      <c r="N55" s="634">
        <f t="shared" si="10"/>
        <v>5.7</v>
      </c>
      <c r="O55" s="634">
        <f t="shared" si="10"/>
        <v>0</v>
      </c>
      <c r="P55" s="634">
        <f t="shared" si="10"/>
        <v>0</v>
      </c>
      <c r="Q55" s="634">
        <f t="shared" si="10"/>
        <v>0</v>
      </c>
      <c r="R55" s="634">
        <f t="shared" si="10"/>
        <v>0</v>
      </c>
      <c r="S55" s="634">
        <f t="shared" si="10"/>
        <v>7.8</v>
      </c>
      <c r="T55" s="634">
        <f t="shared" si="10"/>
        <v>6.3</v>
      </c>
      <c r="U55" s="634">
        <f t="shared" si="10"/>
        <v>0</v>
      </c>
      <c r="V55" s="634">
        <f t="shared" si="10"/>
        <v>5671.3</v>
      </c>
      <c r="W55" s="634">
        <f t="shared" si="10"/>
        <v>0</v>
      </c>
      <c r="X55" s="634">
        <f t="shared" si="10"/>
        <v>0</v>
      </c>
      <c r="Y55" s="634">
        <f t="shared" si="10"/>
        <v>0</v>
      </c>
      <c r="Z55" s="634">
        <f t="shared" si="10"/>
        <v>9</v>
      </c>
      <c r="AA55" s="633">
        <f>+AA9+AA19+AA20</f>
        <v>5730.7000000000007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205"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4 月 25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横浜市保土ケ谷区峰岡町１－３－１２</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大雄建設株式会社
代表取締役　志村　昌孝</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045-333-9364</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大雄建設株式会社（本社）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2646</v>
      </c>
      <c r="Q25" s="1086"/>
      <c r="R25" s="1086"/>
      <c r="S25" s="1086"/>
      <c r="T25" s="1086"/>
      <c r="U25" s="1087"/>
    </row>
    <row r="26" spans="1:22" ht="26.25" customHeight="1" x14ac:dyDescent="0.15">
      <c r="C26" s="1099" t="s">
        <v>11</v>
      </c>
      <c r="D26" s="1100"/>
      <c r="E26" s="1101"/>
      <c r="F26" s="1118" t="str">
        <f>+表紙!F50</f>
        <v>横浜市保土ケ谷区峰岡町１－３－１２</v>
      </c>
      <c r="G26" s="1119"/>
      <c r="H26" s="1119"/>
      <c r="I26" s="1119"/>
      <c r="J26" s="1119"/>
      <c r="K26" s="1119"/>
      <c r="L26" s="1119"/>
      <c r="M26" s="1119"/>
      <c r="N26" s="454" t="s">
        <v>172</v>
      </c>
      <c r="O26" s="383"/>
      <c r="P26" s="383"/>
      <c r="Q26" s="1113" t="str">
        <f>IF(+表紙!Q50="","",+表紙!Q50)</f>
        <v>045-333-9364</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06  総合工事業
063 舗装工事業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202</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10</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7</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2690.7000000000003</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道路の舗装補修工事から発生するがれき類（アスファルト殻）が全廃棄物の９９％を占めている。
発生量は元請受注高と比例関係にあるため、業種変更でもしない限り抑制は困難と言わざるをえない、</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7</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3040</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がれき（Ａｓ、Ｃｏ）、廃プラ、汚泥、木くず、金属くず、ガラス陶磁器、他（混合廃棄物）</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2690.7000000000003</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2684.4</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3040</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3025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2024-05-08T01:53:31Z</dcterms:created>
  <dcterms:modified xsi:type="dcterms:W3CDTF">2024-09-05T05:43:06Z</dcterms:modified>
</cp:coreProperties>
</file>