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99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8" i="94"/>
  <c r="AA29" i="94"/>
  <c r="H32" i="94"/>
  <c r="H31" i="94" s="1"/>
  <c r="H26" i="94" s="1"/>
  <c r="H27" i="94" s="1"/>
  <c r="AA44" i="94"/>
  <c r="K226" i="95" s="1"/>
  <c r="K202" i="98" s="1"/>
  <c r="H38" i="94"/>
  <c r="H37" i="94" s="1"/>
  <c r="O38" i="94"/>
  <c r="O37" i="94" s="1"/>
  <c r="O19" i="94" s="1"/>
  <c r="O12" i="94" s="1"/>
  <c r="AK27" i="82"/>
  <c r="X32" i="94"/>
  <c r="X31" i="94" s="1"/>
  <c r="X26" i="94" s="1"/>
  <c r="X18" i="82"/>
  <c r="O16" i="83"/>
  <c r="Y50" i="94" s="1"/>
  <c r="X21" i="83"/>
  <c r="AK27" i="83"/>
  <c r="O14" i="94"/>
  <c r="X27" i="94"/>
  <c r="X21" i="78"/>
  <c r="O16" i="79"/>
  <c r="R50" i="94" s="1"/>
  <c r="X21" i="89"/>
  <c r="F12" i="83"/>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8" i="94" l="1"/>
  <c r="O16" i="94"/>
  <c r="O11" i="94"/>
  <c r="O13" i="94"/>
  <c r="O15" i="94"/>
  <c r="O9" i="94"/>
  <c r="O55" i="94" s="1"/>
  <c r="O17" i="94"/>
  <c r="O10"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<sst xmlns="http://schemas.openxmlformats.org/spreadsheetml/2006/main" count="3175" uniqueCount="460">
  <si>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</si>
  <si>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</si>
  <si>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</si>
  <si>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</si>
  <si>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</si>
  <si>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</si>
  <si>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</si>
  <si>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</si>
  <si>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</si>
  <si>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</si>
  <si>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</si>
  <si>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</si>
  <si>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</si>
  <si>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</si>
  <si>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</si>
  <si>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</si>
  <si>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</si>
  <si>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</si>
  <si>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</si>
  <si>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</si>
  <si>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</si>
  <si>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</si>
  <si>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</si>
  <si>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</si>
  <si>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</si>
  <si>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</si>
  <si>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</si>
  <si>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</si>
  <si>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</si>
  <si>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</si>
  <si>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</si>
  <si>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</si>
  <si>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</si>
  <si>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</si>
  <si>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</si>
  <si>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</si>
  <si>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</si>
  <si>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</si>
  <si>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</si>
  <si>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</si>
  <si>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</si>
  <si>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</si>
  <si>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</si>
  <si>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</si>
  <si>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</si>
  <si>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</si>
  <si>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</si>
  <si>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</si>
  <si>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</si>
  <si>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</si>
  <si>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</si>
  <si>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</si>
  <si>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</si>
  <si>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</si>
  <si>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</si>
  <si>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</si>
  <si>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</si>
  <si>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</si>
  <si>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</si>
  <si>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</si>
  <si>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</si>
  <si>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</si>
  <si>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</si>
  <si>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</si>
  <si>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</si>
  <si>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</si>
  <si>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</si>
  <si>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</si>
  <si>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</si>
  <si>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</si>
  <si>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</si>
  <si>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</si>
  <si>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</si>
  <si>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</si>
  <si>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</si>
  <si>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</si>
  <si>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</si>
  <si>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</si>
  <si>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</si>
  <si>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</si>
  <si>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</si>
  <si>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</si>
  <si>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</si>
  <si>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</si>
  <si>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</si>
  <si>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</si>
  <si>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</si>
  <si>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</si>
  <si>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</si>
  <si>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</si>
  <si>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</si>
  <si>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</si>
  <si>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</si>
  <si>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</si>
  <si>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</si>
  <si>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</si>
  <si>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</si>
  <si>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</si>
  <si>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</si>
  <si>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</si>
  <si>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</si>
  <si>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</si>
  <si>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</si>
  <si>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</si>
  <si>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</si>
  <si>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</si>
  <si>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</si>
  <si>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</si>
  <si>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</si>
  <si>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</si>
  <si>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</si>
  <si>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</si>
  <si>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</si>
  <si>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</si>
  <si>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</si>
  <si>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</si>
  <si>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</si>
  <si>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</si>
  <si>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</si>
  <si>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</si>
  <si>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</si>
  <si>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</si>
  <si>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</si>
  <si>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</si>
  <si>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</si>
  <si>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</si>
  <si>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</si>
  <si>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</si>
  <si>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</si>
  <si>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</si>
  <si>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</si>
  <si>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</si>
  <si>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</si>
  <si>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</si>
  <si>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</si>
  <si>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</si>
  <si>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</si>
  <si>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</si>
  <si>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</si>
  <si>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</si>
  <si>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</si>
  <si>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</si>
  <si>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</si>
  <si>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</si>
  <si>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</si>
  <si>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</si>
  <si>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</si>
  <si>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</si>
  <si>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</si>
  <si>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</si>
  <si>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</si>
  <si>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</si>
  <si>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</si>
  <si>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</si>
  <si>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</si>
  <si>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</si>
  <si>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</si>
  <si>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</si>
  <si>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</si>
  <si>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</si>
  <si>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</si>
  <si>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</si>
  <si>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</si>
  <si>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</si>
  <si>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</si>
  <si>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</si>
  <si>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</si>
  <si>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</si>
  <si>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</si>
  <si>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</si>
  <si>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</si>
  <si>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</si>
  <si>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</si>
  <si>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</si>
  <si>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</si>
  <si>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</si>
  <si>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</si>
  <si>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</si>
  <si>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</si>
  <si>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</si>
  <si>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</si>
  <si>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</si>
  <si>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</si>
  <si>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</si>
  <si>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</si>
  <si>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</si>
  <si>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</si>
  <si>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</si>
  <si>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</si>
  <si>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</si>
  <si>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</si>
  <si>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</si>
  <si>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</si>
  <si>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</si>
  <si>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</si>
  <si>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</si>
  <si>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</si>
  <si>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</si>
  <si>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</si>
  <si>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</si>
  <si>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</si>
  <si>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</si>
  <si>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</si>
  <si>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</si>
  <si>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</si>
  <si>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</si>
  <si>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</si>
  <si>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</si>
  <si>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</si>
  <si>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</si>
  <si>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</si>
  <si>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</si>
  <si>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</si>
  <si>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</si>
  <si>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</si>
  <si>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</si>
  <si>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</si>
  <si>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</si>
  <si>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</si>
  <si>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</si>
  <si>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</si>
  <si>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</si>
  <si>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</si>
  <si>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</si>
  <si>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</si>
  <si>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</si>
  <si>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</si>
  <si>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</si>
  <si>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</si>
  <si>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</si>
  <si>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</si>
  <si>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</si>
  <si>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</si>
  <si>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</si>
  <si>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</si>
  <si>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</si>
  <si>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</si>
  <si>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</si>
  <si>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</si>
  <si>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</si>
  <si>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</si>
  <si>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</si>
  <si>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</si>
  <si>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</si>
  <si>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</si>
  <si>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</si>
  <si>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</si>
  <si>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</si>
  <si>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</si>
  <si>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</si>
  <si>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</si>
  <si>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</si>
  <si>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</si>
  <si>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</si>
  <si>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</si>
  <si>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</si>
  <si>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</si>
  <si>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</si>
  <si>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</si>
  <si>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</si>
  <si>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</si>
  <si>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</si>
  <si>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</si>
  <si>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</si>
  <si>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</si>
  <si>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</si>
  <si>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</si>
  <si>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</si>
  <si>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</si>
  <si>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</si>
  <si>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</si>
  <si>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</si>
  <si>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</si>
  <si>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</si>
  <si>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</si>
  <si>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</si>
  <si>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</si>
  <si>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</si>
  <si>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</si>
  <si>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</si>
  <si>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</si>
  <si>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</si>
  <si>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</si>
  <si>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</si>
  <si>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</si>
  <si>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</si>
  <si>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</si>
  <si>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</si>
  <si>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</si>
  <si>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</si>
  <si>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</si>
  <si>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</si>
  <si>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</si>
  <si>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</si>
  <si>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</si>
  <si>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</si>
  <si>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</si>
  <si>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</si>
  <si>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</si>
  <si>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</si>
  <si>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</si>
  <si>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</si>
  <si>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</si>
  <si>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</si>
  <si>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</si>
  <si>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</si>
  <si>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</si>
  <si>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</si>
  <si>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</si>
  <si>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</si>
  <si>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</si>
  <si>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</si>
  <si>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</si>
  <si>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</si>
  <si>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</si>
  <si>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</si>
  <si>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</si>
  <si>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</si>
  <si>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</si>
  <si>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</si>
  <si>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</si>
  <si>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</si>
  <si>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</si>
  <si>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</si>
  <si>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</si>
  <si>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</si>
  <si>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</si>
  <si>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</si>
  <si>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</si>
  <si>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</si>
  <si>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</si>
  <si>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</si>
  <si>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</si>
  <si>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</si>
  <si>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</si>
  <si>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</si>
  <si>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</si>
  <si>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</si>
  <si>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</si>
  <si>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</si>
  <si>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</si>
  <si>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</si>
  <si>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</si>
  <si>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</si>
  <si>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</si>
  <si>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</si>
  <si>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</si>
  <si>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</si>
  <si>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</si>
  <si>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</si>
  <si>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</si>
  <si>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</si>
  <si>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</si>
  <si>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</si>
  <si>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</si>
  <si>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</si>
  <si>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</si>
  <si>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</si>
  <si>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</si>
  <si>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</si>
  <si>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</si>
  <si>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</si>
  <si>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</si>
  <si>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</si>
  <si>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</si>
  <si>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</si>
  <si>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</si>
  <si>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</si>
  <si>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</si>
  <si>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</si>
  <si>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</si>
  <si>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</si>
  <si>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</si>
  <si>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</si>
  <si>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</si>
  <si>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</si>
  <si>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</si>
  <si>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</si>
  <si>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</si>
  <si>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</si>
  <si>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</si>
  <si>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</si>
  <si>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</si>
  <si>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</si>
  <si>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</si>
  <si>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</si>
  <si>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</si>
  <si>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</si>
  <si>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</si>
  <si>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</si>
  <si>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</si>
  <si>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</si>
  <si>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</si>
  <si>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</si>
  <si>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</si>
  <si>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</si>
  <si>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</si>
  <si>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</si>
  <si>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</si>
  <si>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</si>
  <si>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</si>
  <si>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</si>
  <si>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</si>
  <si>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</si>
  <si>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</si>
  <si>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</si>
  <si>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</si>
  <si>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</si>
  <si>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</si>
  <si>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</si>
  <si>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</si>
  <si>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</si>
  <si>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</si>
  <si>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</si>
  <si>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</si>
  <si>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</si>
  <si>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</si>
  <si>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</si>
  <si>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</si>
  <si>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</si>
  <si>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</si>
  <si>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</si>
  <si>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</si>
  <si>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</si>
  <si>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</si>
  <si>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</si>
  <si>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</si>
  <si>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</si>
  <si>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</si>
  <si>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</si>
  <si>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</si>
  <si>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</si>
  <si>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</si>
  <si>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</si>
  <si>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</si>
  <si>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</si>
  <si>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</si>
  <si>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</si>
  <si>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</si>
  <si>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</si>
  <si>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</si>
  <si>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</si>
  <si>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</si>
  <si>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</si>
  <si>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</si>
  <si>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 年 6   月  26  日</t>
    <phoneticPr fontId="3"/>
  </si>
  <si>
    <t>横浜市西区みなとみらい3-6-1
みなとみらいセンタービル15階</t>
    <phoneticPr fontId="3"/>
  </si>
  <si>
    <t>大和ハウス工業株式会社南関東支社
執行役員支社長　齋藤　栄司</t>
    <phoneticPr fontId="3"/>
  </si>
  <si>
    <t>大和ハウス工業株式会社南関東支社</t>
    <phoneticPr fontId="3"/>
  </si>
  <si>
    <t>045-523-4872</t>
    <phoneticPr fontId="3"/>
  </si>
  <si>
    <t>横浜市長</t>
    <phoneticPr fontId="3"/>
  </si>
  <si>
    <t>Ｄ－建設業</t>
    <phoneticPr fontId="3"/>
  </si>
  <si>
    <t>総合建設業</t>
    <phoneticPr fontId="3"/>
  </si>
  <si>
    <t>(建設業）売上高　全社　2,149,713百万円/年（該当事業場　　109,891百万円/年）　2024年3月期</t>
    <phoneticPr fontId="3"/>
  </si>
  <si>
    <t>５１５名</t>
    <phoneticPr fontId="3"/>
  </si>
  <si>
    <t>別紙１の通り</t>
    <rPh sb="0" eb="2">
      <t>ベッシ</t>
    </rPh>
    <rPh sb="4" eb="5">
      <t>トオ</t>
    </rPh>
    <phoneticPr fontId="3"/>
  </si>
  <si>
    <t>別紙２の通り</t>
    <rPh sb="0" eb="2">
      <t>ベッシ</t>
    </rPh>
    <rPh sb="4" eb="5">
      <t>トオ</t>
    </rPh>
    <phoneticPr fontId="3"/>
  </si>
  <si>
    <t>別紙３の通り</t>
    <rPh sb="0" eb="2">
      <t>ベッシ</t>
    </rPh>
    <rPh sb="4" eb="5">
      <t>トオ</t>
    </rPh>
    <phoneticPr fontId="3"/>
  </si>
  <si>
    <t>別紙４の通り</t>
    <rPh sb="0" eb="2">
      <t>ベッシ</t>
    </rPh>
    <rPh sb="4" eb="5">
      <t>トオ</t>
    </rPh>
    <phoneticPr fontId="3"/>
  </si>
  <si>
    <t>別紙５の通り</t>
    <rPh sb="0" eb="2">
      <t>ベッシ</t>
    </rPh>
    <rPh sb="4" eb="5">
      <t>トオ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</si>
</sst>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Normal="115" zoomScaleSheetLayoutView="100" workbookViewId="0">
      <selection activeCell="F240" sqref="F240"/>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445</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450</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446</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447</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449</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448</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2648</v>
      </c>
      <c r="Q49" s="754"/>
      <c r="R49" s="754"/>
      <c r="S49" s="754"/>
      <c r="T49" s="754"/>
      <c r="U49" s="755"/>
    </row>
    <row r="50" spans="3:54" ht="26.25" customHeight="1" x14ac:dyDescent="0.15">
      <c r="C50" s="726" t="s">
        <v>11</v>
      </c>
      <c r="D50" s="727"/>
      <c r="E50" s="728"/>
      <c r="F50" s="737" t="s">
        <v>446</v>
      </c>
      <c r="G50" s="738"/>
      <c r="H50" s="738"/>
      <c r="I50" s="738"/>
      <c r="J50" s="738"/>
      <c r="K50" s="738"/>
      <c r="L50" s="738"/>
      <c r="M50" s="738"/>
      <c r="N50" s="592" t="s">
        <v>172</v>
      </c>
      <c r="O50" s="595"/>
      <c r="P50" s="596"/>
      <c r="Q50" s="741" t="s">
        <v>449</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451</v>
      </c>
      <c r="G54" s="649"/>
      <c r="H54" s="649"/>
      <c r="I54" s="649"/>
      <c r="J54" s="649"/>
      <c r="K54" s="649"/>
      <c r="L54" s="38" t="s">
        <v>48</v>
      </c>
      <c r="M54" s="38"/>
      <c r="N54" s="655" t="s">
        <v>452</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t="s">
        <v>453</v>
      </c>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454</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455</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456</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9</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9483.2999999999993</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457</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9</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8535</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457</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458</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458</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9483.2999999999993</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3116.8</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9063.5</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f>+別紙!AA18</f>
        <v>376.70000000000005</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t="s">
        <v>459</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8535</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2805.2</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8157.8</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339.1</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459</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oddFooter>&amp;C_x000D_&amp;1#&amp;"Calibri"&amp;10&amp;K000000 Confidential</oddFooter>
  </headerFooter>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大和ハウス工業株式会社南関東支社</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4" zoomScaleNormal="10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2114.6</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2349.6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2114.6</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2114.6</v>
      </c>
      <c r="P27" s="863"/>
      <c r="Q27" s="863"/>
      <c r="R27" s="863"/>
      <c r="S27" s="59" t="s">
        <v>38</v>
      </c>
      <c r="T27" s="80"/>
      <c r="U27" s="80"/>
      <c r="X27" s="78" t="s">
        <v>39</v>
      </c>
      <c r="Y27" s="81"/>
      <c r="AG27" s="68"/>
      <c r="AH27" s="68"/>
      <c r="AI27" s="68"/>
      <c r="AJ27" s="68"/>
      <c r="AK27" s="905">
        <f>+AG18+O27</f>
        <v>2114.6</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2114.6</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2349.6</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2114.6</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2349.6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4" workbookViewId="0">
      <selection activeCell="Z28" sqref="Z28: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530.4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589.20000000000005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194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530.4</v>
      </c>
      <c r="P27" s="863"/>
      <c r="Q27" s="863"/>
      <c r="R27" s="863"/>
      <c r="S27" s="59" t="s">
        <v>38</v>
      </c>
      <c r="T27" s="80"/>
      <c r="U27" s="80"/>
      <c r="X27" s="78" t="s">
        <v>39</v>
      </c>
      <c r="Y27" s="81"/>
      <c r="AG27" s="68"/>
      <c r="AH27" s="68"/>
      <c r="AI27" s="68"/>
      <c r="AJ27" s="68"/>
      <c r="AK27" s="905">
        <f>+AG18+O27</f>
        <v>530.4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194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589.20000000000005</v>
      </c>
      <c r="G29" s="875"/>
      <c r="H29" s="234" t="s">
        <v>198</v>
      </c>
      <c r="L29" s="872"/>
      <c r="O29" s="71"/>
      <c r="P29" s="163"/>
      <c r="Q29" s="66" t="s">
        <v>183</v>
      </c>
      <c r="R29" s="839" t="s">
        <v>33</v>
      </c>
      <c r="S29" s="855"/>
      <c r="T29" s="855"/>
      <c r="U29" s="856"/>
      <c r="V29" s="63"/>
      <c r="W29" s="82"/>
      <c r="X29" s="860" t="s">
        <v>315</v>
      </c>
      <c r="Y29" s="861"/>
      <c r="Z29" s="853">
        <v>336.3</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278.60000000000002</v>
      </c>
      <c r="G30" s="875"/>
      <c r="H30" s="234" t="s">
        <v>198</v>
      </c>
      <c r="L30" s="872"/>
      <c r="O30" s="71"/>
      <c r="Q30" s="862">
        <f>+ROUND(Z28,1)+ROUND(Z29,1)+ROUND(Z30,1)</f>
        <v>530.29999999999995</v>
      </c>
      <c r="R30" s="863"/>
      <c r="S30" s="863"/>
      <c r="T30" s="863"/>
      <c r="U30" s="59" t="s">
        <v>16</v>
      </c>
      <c r="X30" s="860" t="s">
        <v>186</v>
      </c>
      <c r="Y30" s="861"/>
      <c r="Z30" s="853"/>
      <c r="AA30" s="854"/>
      <c r="AB30" s="854"/>
      <c r="AC30" s="854"/>
      <c r="AD30" s="854"/>
      <c r="AE30" s="59" t="s">
        <v>13</v>
      </c>
      <c r="AK30" s="814">
        <v>250.8</v>
      </c>
      <c r="AL30" s="815"/>
      <c r="AM30" s="815"/>
      <c r="AN30" s="815"/>
      <c r="AO30" s="67" t="s">
        <v>13</v>
      </c>
      <c r="AR30" s="921"/>
      <c r="AS30" s="918"/>
      <c r="AT30" s="918"/>
      <c r="AU30" s="919"/>
    </row>
    <row r="31" spans="2:48" ht="27" customHeight="1" thickTop="1" thickBot="1" x14ac:dyDescent="0.2">
      <c r="B31" s="888" t="s">
        <v>375</v>
      </c>
      <c r="C31" s="839"/>
      <c r="D31" s="839"/>
      <c r="E31" s="840"/>
      <c r="F31" s="874">
        <v>215.5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336.3</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373.6</v>
      </c>
      <c r="G33" s="877"/>
      <c r="H33" s="235" t="s">
        <v>198</v>
      </c>
      <c r="L33" s="873"/>
      <c r="Q33" s="853">
        <v>0.1</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8"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46.2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51.4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43.5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46.2</v>
      </c>
      <c r="P27" s="863"/>
      <c r="Q27" s="863"/>
      <c r="R27" s="863"/>
      <c r="S27" s="59" t="s">
        <v>38</v>
      </c>
      <c r="T27" s="80"/>
      <c r="U27" s="80"/>
      <c r="X27" s="78" t="s">
        <v>39</v>
      </c>
      <c r="Y27" s="81"/>
      <c r="AG27" s="68"/>
      <c r="AH27" s="68"/>
      <c r="AI27" s="68"/>
      <c r="AJ27" s="68"/>
      <c r="AK27" s="905">
        <f>+AG18+O27</f>
        <v>46.2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43.5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51.4</v>
      </c>
      <c r="G29" s="875"/>
      <c r="H29" s="234" t="s">
        <v>198</v>
      </c>
      <c r="L29" s="872"/>
      <c r="O29" s="71"/>
      <c r="P29" s="163"/>
      <c r="Q29" s="66" t="s">
        <v>183</v>
      </c>
      <c r="R29" s="839" t="s">
        <v>33</v>
      </c>
      <c r="S29" s="855"/>
      <c r="T29" s="855"/>
      <c r="U29" s="856"/>
      <c r="V29" s="63"/>
      <c r="W29" s="82"/>
      <c r="X29" s="860" t="s">
        <v>315</v>
      </c>
      <c r="Y29" s="861"/>
      <c r="Z29" s="853">
        <v>2.7</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34.1</v>
      </c>
      <c r="G30" s="875"/>
      <c r="H30" s="234" t="s">
        <v>198</v>
      </c>
      <c r="L30" s="872"/>
      <c r="O30" s="71"/>
      <c r="Q30" s="862">
        <f>+ROUND(Z28,1)+ROUND(Z29,1)+ROUND(Z30,1)</f>
        <v>46.2</v>
      </c>
      <c r="R30" s="863"/>
      <c r="S30" s="863"/>
      <c r="T30" s="863"/>
      <c r="U30" s="59" t="s">
        <v>16</v>
      </c>
      <c r="X30" s="860" t="s">
        <v>186</v>
      </c>
      <c r="Y30" s="861"/>
      <c r="Z30" s="853"/>
      <c r="AA30" s="854"/>
      <c r="AB30" s="854"/>
      <c r="AC30" s="854"/>
      <c r="AD30" s="854"/>
      <c r="AE30" s="59" t="s">
        <v>13</v>
      </c>
      <c r="AK30" s="814">
        <v>30.7</v>
      </c>
      <c r="AL30" s="815"/>
      <c r="AM30" s="815"/>
      <c r="AN30" s="815"/>
      <c r="AO30" s="67" t="s">
        <v>13</v>
      </c>
      <c r="AR30" s="921"/>
      <c r="AS30" s="918"/>
      <c r="AT30" s="918"/>
      <c r="AU30" s="919"/>
    </row>
    <row r="31" spans="2:48" ht="27" customHeight="1" thickTop="1" thickBot="1" x14ac:dyDescent="0.2">
      <c r="B31" s="888" t="s">
        <v>375</v>
      </c>
      <c r="C31" s="839"/>
      <c r="D31" s="839"/>
      <c r="E31" s="840"/>
      <c r="F31" s="874">
        <v>48.4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2.7</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3</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4" workbookViewId="0">
      <selection activeCell="Z28" sqref="Z28: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573.30000000000007</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637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573.20000000000005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573.30000000000007</v>
      </c>
      <c r="P27" s="863"/>
      <c r="Q27" s="863"/>
      <c r="R27" s="863"/>
      <c r="S27" s="59" t="s">
        <v>38</v>
      </c>
      <c r="T27" s="80"/>
      <c r="U27" s="80"/>
      <c r="X27" s="78" t="s">
        <v>39</v>
      </c>
      <c r="Y27" s="81"/>
      <c r="AG27" s="68"/>
      <c r="AH27" s="68"/>
      <c r="AI27" s="68"/>
      <c r="AJ27" s="68"/>
      <c r="AK27" s="905">
        <f>+AG18+O27</f>
        <v>573.30000000000007</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573.20000000000005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637</v>
      </c>
      <c r="G29" s="875"/>
      <c r="H29" s="234" t="s">
        <v>198</v>
      </c>
      <c r="L29" s="872"/>
      <c r="O29" s="71"/>
      <c r="P29" s="163"/>
      <c r="Q29" s="66" t="s">
        <v>183</v>
      </c>
      <c r="R29" s="839" t="s">
        <v>33</v>
      </c>
      <c r="S29" s="855"/>
      <c r="T29" s="855"/>
      <c r="U29" s="856"/>
      <c r="V29" s="63"/>
      <c r="W29" s="82"/>
      <c r="X29" s="860" t="s">
        <v>315</v>
      </c>
      <c r="Y29" s="861"/>
      <c r="Z29" s="853">
        <v>0.1</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436.9</v>
      </c>
      <c r="G30" s="875"/>
      <c r="H30" s="234" t="s">
        <v>198</v>
      </c>
      <c r="L30" s="872"/>
      <c r="O30" s="71"/>
      <c r="Q30" s="862">
        <f>+ROUND(Z28,1)+ROUND(Z29,1)+ROUND(Z30,1)</f>
        <v>573.30000000000007</v>
      </c>
      <c r="R30" s="863"/>
      <c r="S30" s="863"/>
      <c r="T30" s="863"/>
      <c r="U30" s="59" t="s">
        <v>16</v>
      </c>
      <c r="X30" s="860" t="s">
        <v>186</v>
      </c>
      <c r="Y30" s="861"/>
      <c r="Z30" s="853"/>
      <c r="AA30" s="854"/>
      <c r="AB30" s="854"/>
      <c r="AC30" s="854"/>
      <c r="AD30" s="854"/>
      <c r="AE30" s="59" t="s">
        <v>13</v>
      </c>
      <c r="AK30" s="814">
        <v>393.2</v>
      </c>
      <c r="AL30" s="815"/>
      <c r="AM30" s="815"/>
      <c r="AN30" s="815"/>
      <c r="AO30" s="67" t="s">
        <v>13</v>
      </c>
      <c r="AR30" s="921"/>
      <c r="AS30" s="918"/>
      <c r="AT30" s="918"/>
      <c r="AU30" s="919"/>
    </row>
    <row r="31" spans="2:48" ht="27" customHeight="1" thickTop="1" thickBot="1" x14ac:dyDescent="0.2">
      <c r="B31" s="888" t="s">
        <v>375</v>
      </c>
      <c r="C31" s="839"/>
      <c r="D31" s="839"/>
      <c r="E31" s="840"/>
      <c r="F31" s="874">
        <v>636.9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0.1</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0.1</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4"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v>
      </c>
      <c r="P27" s="863"/>
      <c r="Q27" s="863"/>
      <c r="R27" s="863"/>
      <c r="S27" s="59" t="s">
        <v>38</v>
      </c>
      <c r="T27" s="80"/>
      <c r="U27" s="80"/>
      <c r="X27" s="78" t="s">
        <v>39</v>
      </c>
      <c r="Y27" s="81"/>
      <c r="AG27" s="68"/>
      <c r="AH27" s="68"/>
      <c r="AI27" s="68"/>
      <c r="AJ27" s="68"/>
      <c r="AK27" s="905">
        <f>+AG18+O27</f>
        <v>3</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1.6</v>
      </c>
      <c r="G30" s="875"/>
      <c r="H30" s="234" t="s">
        <v>198</v>
      </c>
      <c r="L30" s="872"/>
      <c r="O30" s="71"/>
      <c r="Q30" s="862">
        <f>+ROUND(Z28,1)+ROUND(Z29,1)+ROUND(Z30,1)</f>
        <v>3</v>
      </c>
      <c r="R30" s="863"/>
      <c r="S30" s="863"/>
      <c r="T30" s="863"/>
      <c r="U30" s="59" t="s">
        <v>16</v>
      </c>
      <c r="X30" s="860" t="s">
        <v>186</v>
      </c>
      <c r="Y30" s="861"/>
      <c r="Z30" s="853"/>
      <c r="AA30" s="854"/>
      <c r="AB30" s="854"/>
      <c r="AC30" s="854"/>
      <c r="AD30" s="854"/>
      <c r="AE30" s="59" t="s">
        <v>13</v>
      </c>
      <c r="AK30" s="814">
        <v>1.4</v>
      </c>
      <c r="AL30" s="815"/>
      <c r="AM30" s="815"/>
      <c r="AN30" s="815"/>
      <c r="AO30" s="67" t="s">
        <v>13</v>
      </c>
      <c r="AR30" s="921"/>
      <c r="AS30" s="918"/>
      <c r="AT30" s="918"/>
      <c r="AU30" s="919"/>
    </row>
    <row r="31" spans="2:48" ht="27" customHeight="1" thickTop="1" thickBot="1" x14ac:dyDescent="0.2">
      <c r="B31" s="888" t="s">
        <v>375</v>
      </c>
      <c r="C31" s="839"/>
      <c r="D31" s="839"/>
      <c r="E31" s="840"/>
      <c r="F31" s="874">
        <v>3.4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2"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59.1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65.7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59.1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59.1</v>
      </c>
      <c r="P27" s="863"/>
      <c r="Q27" s="863"/>
      <c r="R27" s="863"/>
      <c r="S27" s="59" t="s">
        <v>38</v>
      </c>
      <c r="T27" s="80"/>
      <c r="U27" s="80"/>
      <c r="X27" s="78" t="s">
        <v>39</v>
      </c>
      <c r="Y27" s="81"/>
      <c r="AG27" s="68"/>
      <c r="AH27" s="68"/>
      <c r="AI27" s="68"/>
      <c r="AJ27" s="68"/>
      <c r="AK27" s="905">
        <f>+AG18+O27</f>
        <v>59.1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59.1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65.7</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41.7</v>
      </c>
      <c r="G30" s="875"/>
      <c r="H30" s="234" t="s">
        <v>198</v>
      </c>
      <c r="L30" s="872"/>
      <c r="O30" s="71"/>
      <c r="Q30" s="862">
        <f>+ROUND(Z28,1)+ROUND(Z29,1)+ROUND(Z30,1)</f>
        <v>59.1</v>
      </c>
      <c r="R30" s="863"/>
      <c r="S30" s="863"/>
      <c r="T30" s="863"/>
      <c r="U30" s="59" t="s">
        <v>16</v>
      </c>
      <c r="X30" s="860" t="s">
        <v>186</v>
      </c>
      <c r="Y30" s="861"/>
      <c r="Z30" s="853"/>
      <c r="AA30" s="854"/>
      <c r="AB30" s="854"/>
      <c r="AC30" s="854"/>
      <c r="AD30" s="854"/>
      <c r="AE30" s="59" t="s">
        <v>13</v>
      </c>
      <c r="AK30" s="814">
        <v>37.5</v>
      </c>
      <c r="AL30" s="815"/>
      <c r="AM30" s="815"/>
      <c r="AN30" s="815"/>
      <c r="AO30" s="67" t="s">
        <v>13</v>
      </c>
      <c r="AR30" s="921"/>
      <c r="AS30" s="918"/>
      <c r="AT30" s="918"/>
      <c r="AU30" s="919"/>
    </row>
    <row r="31" spans="2:48" ht="27" customHeight="1" thickTop="1" thickBot="1" x14ac:dyDescent="0.2">
      <c r="B31" s="888" t="s">
        <v>375</v>
      </c>
      <c r="C31" s="839"/>
      <c r="D31" s="839"/>
      <c r="E31" s="840"/>
      <c r="F31" s="874">
        <v>65.7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1432.2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1591.3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1432.2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1432.2</v>
      </c>
      <c r="P27" s="863"/>
      <c r="Q27" s="863"/>
      <c r="R27" s="863"/>
      <c r="S27" s="59" t="s">
        <v>38</v>
      </c>
      <c r="T27" s="80"/>
      <c r="U27" s="80"/>
      <c r="X27" s="78" t="s">
        <v>39</v>
      </c>
      <c r="Y27" s="81"/>
      <c r="AG27" s="68"/>
      <c r="AH27" s="68"/>
      <c r="AI27" s="68"/>
      <c r="AJ27" s="68"/>
      <c r="AK27" s="905">
        <f>+AG18+O27</f>
        <v>1432.2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1432.2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1591.3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889</v>
      </c>
      <c r="G30" s="875"/>
      <c r="H30" s="234" t="s">
        <v>198</v>
      </c>
      <c r="L30" s="872"/>
      <c r="O30" s="71"/>
      <c r="Q30" s="862">
        <f>+ROUND(Z28,1)+ROUND(Z29,1)+ROUND(Z30,1)</f>
        <v>1432.2</v>
      </c>
      <c r="R30" s="863"/>
      <c r="S30" s="863"/>
      <c r="T30" s="863"/>
      <c r="U30" s="59" t="s">
        <v>16</v>
      </c>
      <c r="X30" s="860" t="s">
        <v>186</v>
      </c>
      <c r="Y30" s="861"/>
      <c r="Z30" s="853"/>
      <c r="AA30" s="854"/>
      <c r="AB30" s="854"/>
      <c r="AC30" s="854"/>
      <c r="AD30" s="854"/>
      <c r="AE30" s="59" t="s">
        <v>13</v>
      </c>
      <c r="AK30" s="814">
        <v>800.1</v>
      </c>
      <c r="AL30" s="815"/>
      <c r="AM30" s="815"/>
      <c r="AN30" s="815"/>
      <c r="AO30" s="67" t="s">
        <v>13</v>
      </c>
      <c r="AR30" s="921"/>
      <c r="AS30" s="918"/>
      <c r="AT30" s="918"/>
      <c r="AU30" s="919"/>
    </row>
    <row r="31" spans="2:48" ht="27" customHeight="1" thickTop="1" thickBot="1" x14ac:dyDescent="0.2">
      <c r="B31" s="888" t="s">
        <v>375</v>
      </c>
      <c r="C31" s="839"/>
      <c r="D31" s="839"/>
      <c r="E31" s="840"/>
      <c r="F31" s="874">
        <v>1590.5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4"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3560.4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3955.8999999999996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3522.4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3560.4</v>
      </c>
      <c r="P27" s="863"/>
      <c r="Q27" s="863"/>
      <c r="R27" s="863"/>
      <c r="S27" s="59" t="s">
        <v>38</v>
      </c>
      <c r="T27" s="80"/>
      <c r="U27" s="80"/>
      <c r="X27" s="78" t="s">
        <v>39</v>
      </c>
      <c r="Y27" s="81"/>
      <c r="AG27" s="68"/>
      <c r="AH27" s="68"/>
      <c r="AI27" s="68"/>
      <c r="AJ27" s="68"/>
      <c r="AK27" s="905">
        <f>+AG18+O27</f>
        <v>3560.4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3522.4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3955.8999999999996</v>
      </c>
      <c r="G29" s="875"/>
      <c r="H29" s="234" t="s">
        <v>198</v>
      </c>
      <c r="L29" s="872"/>
      <c r="O29" s="71"/>
      <c r="P29" s="163"/>
      <c r="Q29" s="66" t="s">
        <v>183</v>
      </c>
      <c r="R29" s="839" t="s">
        <v>33</v>
      </c>
      <c r="S29" s="855"/>
      <c r="T29" s="855"/>
      <c r="U29" s="856"/>
      <c r="V29" s="63"/>
      <c r="W29" s="82"/>
      <c r="X29" s="860" t="s">
        <v>315</v>
      </c>
      <c r="Y29" s="861"/>
      <c r="Z29" s="853">
        <v>19</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1206.0999999999999</v>
      </c>
      <c r="G30" s="875"/>
      <c r="H30" s="234" t="s">
        <v>198</v>
      </c>
      <c r="L30" s="872"/>
      <c r="O30" s="71"/>
      <c r="Q30" s="862">
        <f>+ROUND(Z28,1)+ROUND(Z29,1)+ROUND(Z30,1)</f>
        <v>3541.4</v>
      </c>
      <c r="R30" s="863"/>
      <c r="S30" s="863"/>
      <c r="T30" s="863"/>
      <c r="U30" s="59" t="s">
        <v>16</v>
      </c>
      <c r="X30" s="860" t="s">
        <v>186</v>
      </c>
      <c r="Y30" s="861"/>
      <c r="Z30" s="853"/>
      <c r="AA30" s="854"/>
      <c r="AB30" s="854"/>
      <c r="AC30" s="854"/>
      <c r="AD30" s="854"/>
      <c r="AE30" s="59" t="s">
        <v>13</v>
      </c>
      <c r="AK30" s="814">
        <v>1085.5</v>
      </c>
      <c r="AL30" s="815"/>
      <c r="AM30" s="815"/>
      <c r="AN30" s="815"/>
      <c r="AO30" s="67" t="s">
        <v>13</v>
      </c>
      <c r="AR30" s="921"/>
      <c r="AS30" s="918"/>
      <c r="AT30" s="918"/>
      <c r="AU30" s="919"/>
    </row>
    <row r="31" spans="2:48" ht="27" customHeight="1" thickTop="1" thickBot="1" x14ac:dyDescent="0.2">
      <c r="B31" s="888" t="s">
        <v>375</v>
      </c>
      <c r="C31" s="839"/>
      <c r="D31" s="839"/>
      <c r="E31" s="840"/>
      <c r="F31" s="874">
        <v>3913.7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19</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5"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大和ハウス工業株式会社南関東支社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215.8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239.8</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215.8</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215.8</v>
      </c>
      <c r="P27" s="863"/>
      <c r="Q27" s="863"/>
      <c r="R27" s="863"/>
      <c r="S27" s="59" t="s">
        <v>38</v>
      </c>
      <c r="T27" s="80"/>
      <c r="U27" s="80"/>
      <c r="X27" s="78" t="s">
        <v>39</v>
      </c>
      <c r="Y27" s="81"/>
      <c r="AG27" s="68"/>
      <c r="AH27" s="68"/>
      <c r="AI27" s="68"/>
      <c r="AJ27" s="68"/>
      <c r="AK27" s="905">
        <f>+AG18+O27</f>
        <v>215.8</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215.8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239.8</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228.8</v>
      </c>
      <c r="G30" s="875"/>
      <c r="H30" s="234" t="s">
        <v>198</v>
      </c>
      <c r="L30" s="872"/>
      <c r="O30" s="71"/>
      <c r="Q30" s="862">
        <f>+ROUND(Z28,1)+ROUND(Z29,1)+ROUND(Z30,1)</f>
        <v>215.8</v>
      </c>
      <c r="R30" s="863"/>
      <c r="S30" s="863"/>
      <c r="T30" s="863"/>
      <c r="U30" s="59" t="s">
        <v>16</v>
      </c>
      <c r="X30" s="860" t="s">
        <v>186</v>
      </c>
      <c r="Y30" s="861"/>
      <c r="Z30" s="853"/>
      <c r="AA30" s="854"/>
      <c r="AB30" s="854"/>
      <c r="AC30" s="854"/>
      <c r="AD30" s="854"/>
      <c r="AE30" s="59" t="s">
        <v>13</v>
      </c>
      <c r="AK30" s="814">
        <v>206</v>
      </c>
      <c r="AL30" s="815"/>
      <c r="AM30" s="815"/>
      <c r="AN30" s="815"/>
      <c r="AO30" s="67" t="s">
        <v>13</v>
      </c>
      <c r="AR30" s="921"/>
      <c r="AS30" s="918"/>
      <c r="AT30" s="918"/>
      <c r="AU30" s="919"/>
    </row>
    <row r="31" spans="2:48" ht="27" customHeight="1" thickTop="1" thickBot="1" x14ac:dyDescent="0.2">
      <c r="B31" s="888" t="s">
        <v>375</v>
      </c>
      <c r="C31" s="839"/>
      <c r="D31" s="839"/>
      <c r="E31" s="840"/>
      <c r="F31" s="874">
        <v>239.8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2" zoomScale="80" zoomScaleNormal="80" workbookViewId="0">
      <selection activeCell="AA39" sqref="AA39:AA40"/>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大和ハウス工業株式会社南関東支社</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2349.6</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589.20000000000005</v>
      </c>
      <c r="M9" s="507">
        <f>IF(OR(ｷ.紙くず!F24&gt;0,ｷ.紙くず!F24&lt;0),ｷ.紙くず!F24,IF(M$19&gt;0,"0",0))</f>
        <v>51.4</v>
      </c>
      <c r="N9" s="507">
        <f>IF(OR(ｸ.木くず!F24&gt;0,ｸ.木くず!F24&lt;0),ｸ.木くず!F24,IF(N$19&gt;0,"0",0))</f>
        <v>637</v>
      </c>
      <c r="O9" s="507">
        <f>IF(OR(ｹ.繊維くず!F24&gt;0,ｹ.繊維くず!F24&lt;0),ｹ.繊維くず!F24,IF(O$19&gt;0,"0",0))</f>
        <v>3.4</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65.7</v>
      </c>
      <c r="T9" s="507">
        <f>IF(OR(ｾ.ｶﾞﾗｽ･ｺﾝｸﾘ･陶磁器くず!F24&gt;0,ｾ.ｶﾞﾗｽ･ｺﾝｸﾘ･陶磁器くず!F24&lt;0),ｾ.ｶﾞﾗｽ･ｺﾝｸﾘ･陶磁器くず!F24,IF(T$19&gt;0,"0",0))</f>
        <v>1591.3</v>
      </c>
      <c r="U9" s="507">
        <f>IF(OR(ｿ.鉱さい!F24&gt;0,ｿ.鉱さい!F24&lt;0),ｿ.鉱さい!F24,IF(U$19&gt;0,"0",0))</f>
        <v>0</v>
      </c>
      <c r="V9" s="507">
        <f>IF(OR(ﾀ.がれき類!F24&gt;0,ﾀ.がれき類!F24&lt;0),ﾀ.がれき類!F24,IF(V$19&gt;0,"0",0))</f>
        <v>3955.8999999999996</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239.8</v>
      </c>
      <c r="AA9" s="509">
        <f>IF(SUM(G9:Z9)&gt;0,SUM(G9:Z9),IF(AA$19&gt;0,"0",0))</f>
        <v>9483.2999999999993</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2349.6</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589.20000000000005</v>
      </c>
      <c r="M14" s="513">
        <f>IF(OR(ｷ.紙くず!F29&gt;0,ｷ.紙くず!F29&lt;0),ｷ.紙くず!F29,IF(M$19&gt;0,"0",0))</f>
        <v>51.4</v>
      </c>
      <c r="N14" s="513">
        <f>IF(OR(ｸ.木くず!F29&gt;0,ｸ.木くず!F29&lt;0),ｸ.木くず!F29,IF(N$19&gt;0,"0",0))</f>
        <v>637</v>
      </c>
      <c r="O14" s="513">
        <f>IF(OR(ｹ.繊維くず!F29&gt;0,ｹ.繊維くず!F29&lt;0),ｹ.繊維くず!F29,IF(O$19&gt;0,"0",0))</f>
        <v>3.4</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65.7</v>
      </c>
      <c r="T14" s="513">
        <f>IF(OR(ｾ.ｶﾞﾗｽ･ｺﾝｸﾘ･陶磁器くず!F29&gt;0,ｾ.ｶﾞﾗｽ･ｺﾝｸﾘ･陶磁器くず!F29&lt;0),ｾ.ｶﾞﾗｽ･ｺﾝｸﾘ･陶磁器くず!F29,IF(T$19&gt;0,"0",0))</f>
        <v>1591.3</v>
      </c>
      <c r="U14" s="513">
        <f>IF(OR(ｿ.鉱さい!F29&gt;0,ｿ.鉱さい!F29&lt;0),ｿ.鉱さい!F29,IF(U$19&gt;0,"0",0))</f>
        <v>0</v>
      </c>
      <c r="V14" s="513">
        <f>IF(OR(ﾀ.がれき類!F29&gt;0,ﾀ.がれき類!F29&lt;0),ﾀ.がれき類!F29,IF(V$19&gt;0,"0",0))</f>
        <v>3955.8999999999996</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239.8</v>
      </c>
      <c r="AA14" s="515">
        <f t="shared" si="0"/>
        <v>9483.2999999999993</v>
      </c>
    </row>
    <row r="15" spans="2:27" ht="24" customHeight="1" x14ac:dyDescent="0.15">
      <c r="B15" s="188" t="s">
        <v>228</v>
      </c>
      <c r="C15" s="945" t="s">
        <v>299</v>
      </c>
      <c r="D15" s="945"/>
      <c r="E15" s="945"/>
      <c r="F15" s="946"/>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278.60000000000002</v>
      </c>
      <c r="M15" s="513">
        <f>IF(OR(ｷ.紙くず!F30&gt;0,ｷ.紙くず!F30&lt;0),ｷ.紙くず!F30,IF(M$19&gt;0,"0",0))</f>
        <v>34.1</v>
      </c>
      <c r="N15" s="513">
        <f>IF(OR(ｸ.木くず!F30&gt;0,ｸ.木くず!F30&lt;0),ｸ.木くず!F30,IF(N$19&gt;0,"0",0))</f>
        <v>436.9</v>
      </c>
      <c r="O15" s="513">
        <f>IF(OR(ｹ.繊維くず!F30&gt;0,ｹ.繊維くず!F30&lt;0),ｹ.繊維くず!F30,IF(O$19&gt;0,"0",0))</f>
        <v>1.6</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41.7</v>
      </c>
      <c r="T15" s="513">
        <f>IF(OR(ｾ.ｶﾞﾗｽ･ｺﾝｸﾘ･陶磁器くず!F30&gt;0,ｾ.ｶﾞﾗｽ･ｺﾝｸﾘ･陶磁器くず!F30&lt;0),ｾ.ｶﾞﾗｽ･ｺﾝｸﾘ･陶磁器くず!F30,IF(T$19&gt;0,"0",0))</f>
        <v>889</v>
      </c>
      <c r="U15" s="513">
        <f>IF(OR(ｿ.鉱さい!F30&gt;0,ｿ.鉱さい!F30&lt;0),ｿ.鉱さい!F30,IF(U$19&gt;0,"0",0))</f>
        <v>0</v>
      </c>
      <c r="V15" s="513">
        <f>IF(OR(ﾀ.がれき類!F30&gt;0,ﾀ.がれき類!F30&lt;0),ﾀ.がれき類!F30,IF(V$19&gt;0,"0",0))</f>
        <v>1206.0999999999999</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228.8</v>
      </c>
      <c r="AA15" s="515">
        <f t="shared" si="0"/>
        <v>3116.8</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2349.6</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215.5</v>
      </c>
      <c r="M16" s="513">
        <f>IF(OR(ｷ.紙くず!F31&gt;0,ｷ.紙くず!F31&lt;0),ｷ.紙くず!F31,IF(M$19&gt;0,"0",0))</f>
        <v>48.4</v>
      </c>
      <c r="N16" s="513">
        <f>IF(OR(ｸ.木くず!F31&gt;0,ｸ.木くず!F31&lt;0),ｸ.木くず!F31,IF(N$19&gt;0,"0",0))</f>
        <v>636.9</v>
      </c>
      <c r="O16" s="513">
        <f>IF(OR(ｹ.繊維くず!F31&gt;0,ｹ.繊維くず!F31&lt;0),ｹ.繊維くず!F31,IF(O$19&gt;0,"0",0))</f>
        <v>3.4</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65.7</v>
      </c>
      <c r="T16" s="513">
        <f>IF(OR(ｾ.ｶﾞﾗｽ･ｺﾝｸﾘ･陶磁器くず!F31&gt;0,ｾ.ｶﾞﾗｽ･ｺﾝｸﾘ･陶磁器くず!F31&lt;0),ｾ.ｶﾞﾗｽ･ｺﾝｸﾘ･陶磁器くず!F31,IF(T$19&gt;0,"0",0))</f>
        <v>1590.5</v>
      </c>
      <c r="U16" s="513">
        <f>IF(OR(ｿ.鉱さい!F31&gt;0,ｿ.鉱さい!F31&lt;0),ｿ.鉱さい!F31,IF(U$19&gt;0,"0",0))</f>
        <v>0</v>
      </c>
      <c r="V16" s="513">
        <f>IF(OR(ﾀ.がれき類!F31&gt;0,ﾀ.がれき類!F31&lt;0),ﾀ.がれき類!F31,IF(V$19&gt;0,"0",0))</f>
        <v>3913.7</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239.8</v>
      </c>
      <c r="AA16" s="515">
        <f t="shared" si="0"/>
        <v>9063.5</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373.6</v>
      </c>
      <c r="M18" s="516">
        <f>IF(OR(ｷ.紙くず!F33&gt;0,ｷ.紙くず!F33&lt;0),ｷ.紙くず!F33,IF(M$19&gt;0,"0",0))</f>
        <v>3</v>
      </c>
      <c r="N18" s="516">
        <f>IF(OR(ｸ.木くず!F33&gt;0,ｸ.木くず!F33&lt;0),ｸ.木くず!F33,IF(N$19&gt;0,"0",0))</f>
        <v>0.1</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f t="shared" si="0"/>
        <v>376.70000000000005</v>
      </c>
    </row>
    <row r="19" spans="2:27" ht="24" customHeight="1" thickTop="1" x14ac:dyDescent="0.15">
      <c r="B19" s="185"/>
      <c r="C19" s="190" t="s">
        <v>376</v>
      </c>
      <c r="D19" s="962" t="s">
        <v>377</v>
      </c>
      <c r="E19" s="962"/>
      <c r="F19" s="963"/>
      <c r="G19" s="519">
        <f>+G37+G25+G23+G22+G21-G20</f>
        <v>0</v>
      </c>
      <c r="H19" s="519">
        <f t="shared" ref="H19:Z19" si="1">+H37+H25+H23+H22+H21-H20</f>
        <v>2114.6</v>
      </c>
      <c r="I19" s="519">
        <f t="shared" si="1"/>
        <v>0</v>
      </c>
      <c r="J19" s="519">
        <f t="shared" si="1"/>
        <v>0</v>
      </c>
      <c r="K19" s="519">
        <f t="shared" si="1"/>
        <v>0</v>
      </c>
      <c r="L19" s="519">
        <f t="shared" si="1"/>
        <v>530.4</v>
      </c>
      <c r="M19" s="519">
        <f t="shared" si="1"/>
        <v>46.2</v>
      </c>
      <c r="N19" s="519">
        <f t="shared" si="1"/>
        <v>573.30000000000007</v>
      </c>
      <c r="O19" s="519">
        <f t="shared" si="1"/>
        <v>3</v>
      </c>
      <c r="P19" s="519">
        <f t="shared" si="1"/>
        <v>0</v>
      </c>
      <c r="Q19" s="519">
        <f t="shared" si="1"/>
        <v>0</v>
      </c>
      <c r="R19" s="519">
        <f t="shared" si="1"/>
        <v>0</v>
      </c>
      <c r="S19" s="519">
        <f t="shared" si="1"/>
        <v>59.1</v>
      </c>
      <c r="T19" s="519">
        <f t="shared" si="1"/>
        <v>1432.2</v>
      </c>
      <c r="U19" s="519">
        <f t="shared" si="1"/>
        <v>0</v>
      </c>
      <c r="V19" s="519">
        <f t="shared" si="1"/>
        <v>3560.4</v>
      </c>
      <c r="W19" s="519">
        <f t="shared" si="1"/>
        <v>0</v>
      </c>
      <c r="X19" s="519">
        <f t="shared" si="1"/>
        <v>0</v>
      </c>
      <c r="Y19" s="519">
        <f t="shared" si="1"/>
        <v>0</v>
      </c>
      <c r="Z19" s="520">
        <f t="shared" si="1"/>
        <v>215.8</v>
      </c>
      <c r="AA19" s="521">
        <f t="shared" ref="AA19:AA25" si="2">SUM(G19:Z19)</f>
        <v>8535</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2114.6</v>
      </c>
      <c r="I37" s="554">
        <f t="shared" si="8"/>
        <v>0</v>
      </c>
      <c r="J37" s="554">
        <f t="shared" si="8"/>
        <v>0</v>
      </c>
      <c r="K37" s="554">
        <f t="shared" si="8"/>
        <v>0</v>
      </c>
      <c r="L37" s="554">
        <f t="shared" si="8"/>
        <v>530.4</v>
      </c>
      <c r="M37" s="554">
        <f t="shared" si="8"/>
        <v>46.2</v>
      </c>
      <c r="N37" s="554">
        <f t="shared" si="8"/>
        <v>573.30000000000007</v>
      </c>
      <c r="O37" s="554">
        <f t="shared" si="8"/>
        <v>3</v>
      </c>
      <c r="P37" s="554">
        <f t="shared" si="8"/>
        <v>0</v>
      </c>
      <c r="Q37" s="554">
        <f t="shared" si="8"/>
        <v>0</v>
      </c>
      <c r="R37" s="554">
        <f t="shared" si="8"/>
        <v>0</v>
      </c>
      <c r="S37" s="554">
        <f t="shared" si="8"/>
        <v>59.1</v>
      </c>
      <c r="T37" s="554">
        <f t="shared" si="8"/>
        <v>1432.2</v>
      </c>
      <c r="U37" s="554">
        <f t="shared" si="8"/>
        <v>0</v>
      </c>
      <c r="V37" s="554">
        <f t="shared" si="8"/>
        <v>3560.4</v>
      </c>
      <c r="W37" s="554">
        <f t="shared" si="8"/>
        <v>0</v>
      </c>
      <c r="X37" s="554">
        <f t="shared" si="8"/>
        <v>0</v>
      </c>
      <c r="Y37" s="554">
        <f t="shared" si="8"/>
        <v>0</v>
      </c>
      <c r="Z37" s="555">
        <f t="shared" si="8"/>
        <v>215.8</v>
      </c>
      <c r="AA37" s="556">
        <f t="shared" si="4"/>
        <v>8535</v>
      </c>
    </row>
    <row r="38" spans="2:27" ht="24" customHeight="1" x14ac:dyDescent="0.15">
      <c r="B38" s="186"/>
      <c r="C38" s="939"/>
      <c r="D38" s="247"/>
      <c r="E38" s="245" t="s">
        <v>319</v>
      </c>
      <c r="F38" s="585"/>
      <c r="G38" s="545">
        <f t="shared" ref="G38:Z38" si="9">SUM(G39:G41)</f>
        <v>0</v>
      </c>
      <c r="H38" s="545">
        <f t="shared" si="9"/>
        <v>2114.6</v>
      </c>
      <c r="I38" s="545">
        <f t="shared" si="9"/>
        <v>0</v>
      </c>
      <c r="J38" s="545">
        <f t="shared" si="9"/>
        <v>0</v>
      </c>
      <c r="K38" s="545">
        <f t="shared" si="9"/>
        <v>0</v>
      </c>
      <c r="L38" s="545">
        <f t="shared" si="9"/>
        <v>530.29999999999995</v>
      </c>
      <c r="M38" s="545">
        <f t="shared" si="9"/>
        <v>46.2</v>
      </c>
      <c r="N38" s="545">
        <f t="shared" si="9"/>
        <v>573.30000000000007</v>
      </c>
      <c r="O38" s="545">
        <f t="shared" si="9"/>
        <v>3</v>
      </c>
      <c r="P38" s="545">
        <f t="shared" si="9"/>
        <v>0</v>
      </c>
      <c r="Q38" s="545">
        <f t="shared" si="9"/>
        <v>0</v>
      </c>
      <c r="R38" s="545">
        <f t="shared" si="9"/>
        <v>0</v>
      </c>
      <c r="S38" s="545">
        <f t="shared" si="9"/>
        <v>59.1</v>
      </c>
      <c r="T38" s="545">
        <f t="shared" si="9"/>
        <v>1432.2</v>
      </c>
      <c r="U38" s="545">
        <f t="shared" si="9"/>
        <v>0</v>
      </c>
      <c r="V38" s="545">
        <f t="shared" si="9"/>
        <v>3541.4</v>
      </c>
      <c r="W38" s="545">
        <f t="shared" si="9"/>
        <v>0</v>
      </c>
      <c r="X38" s="545">
        <f t="shared" si="9"/>
        <v>0</v>
      </c>
      <c r="Y38" s="545">
        <f t="shared" si="9"/>
        <v>0</v>
      </c>
      <c r="Z38" s="546">
        <f t="shared" si="9"/>
        <v>215.8</v>
      </c>
      <c r="AA38" s="547">
        <f t="shared" si="4"/>
        <v>8515.9</v>
      </c>
    </row>
    <row r="39" spans="2:27" ht="24" customHeight="1" x14ac:dyDescent="0.15">
      <c r="B39" s="186"/>
      <c r="C39" s="939"/>
      <c r="D39" s="248"/>
      <c r="E39" s="243"/>
      <c r="F39" s="241" t="s">
        <v>233</v>
      </c>
      <c r="G39" s="548">
        <f>+ｱ.燃え殻!$Z$28</f>
        <v>0</v>
      </c>
      <c r="H39" s="548">
        <f>+ｲ.汚泥!$Z$28</f>
        <v>2114.6</v>
      </c>
      <c r="I39" s="548">
        <f>+ｳ.廃油!$Z$28</f>
        <v>0</v>
      </c>
      <c r="J39" s="548">
        <f>+ｴ.廃酸!$Z$28</f>
        <v>0</v>
      </c>
      <c r="K39" s="548">
        <f>+ｵ.廃ｱﾙｶﾘ!$Z$28</f>
        <v>0</v>
      </c>
      <c r="L39" s="548">
        <f>+ｶ.廃ﾌﾟﾗ類!$Z$28</f>
        <v>194</v>
      </c>
      <c r="M39" s="548">
        <f>+ｷ.紙くず!$Z$28</f>
        <v>43.5</v>
      </c>
      <c r="N39" s="548">
        <f>+ｸ.木くず!$Z$28</f>
        <v>573.20000000000005</v>
      </c>
      <c r="O39" s="548">
        <f>+ｹ.繊維くず!$Z$28</f>
        <v>3</v>
      </c>
      <c r="P39" s="548">
        <f>+ｺ.動植物性残さ!$Z$28</f>
        <v>0</v>
      </c>
      <c r="Q39" s="548">
        <f>+ｻ.動物系固形不要物!$Z$28</f>
        <v>0</v>
      </c>
      <c r="R39" s="548">
        <f>+ｼ.ｺﾞﾑくず!$Z$28</f>
        <v>0</v>
      </c>
      <c r="S39" s="548">
        <f>+ｽ.金属くず!$Z$28</f>
        <v>59.1</v>
      </c>
      <c r="T39" s="548">
        <f>+ｾ.ｶﾞﾗｽ･ｺﾝｸﾘ･陶磁器くず!$Z$28</f>
        <v>1432.2</v>
      </c>
      <c r="U39" s="548">
        <f>+ｿ.鉱さい!$Z$28</f>
        <v>0</v>
      </c>
      <c r="V39" s="548">
        <f>+ﾀ.がれき類!$Z$28</f>
        <v>3522.4</v>
      </c>
      <c r="W39" s="548">
        <f>+ﾁ.動物のふん尿!$Z$28</f>
        <v>0</v>
      </c>
      <c r="X39" s="548">
        <f>+ﾂ.動物の死体!$Z$28</f>
        <v>0</v>
      </c>
      <c r="Y39" s="548">
        <f>+ﾃ.ばいじん!$Z$28</f>
        <v>0</v>
      </c>
      <c r="Z39" s="549">
        <f>+ﾄ.混合廃棄物その他!$Z$28</f>
        <v>215.8</v>
      </c>
      <c r="AA39" s="550">
        <f t="shared" si="4"/>
        <v>8157.8</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336.3</v>
      </c>
      <c r="M40" s="548">
        <f>+ｷ.紙くず!$Z$29</f>
        <v>2.7</v>
      </c>
      <c r="N40" s="548">
        <f>+ｸ.木くず!$Z$29</f>
        <v>0.1</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19</v>
      </c>
      <c r="W40" s="548">
        <f>+ﾁ.動物のふん尿!$Z$29</f>
        <v>0</v>
      </c>
      <c r="X40" s="548">
        <f>+ﾂ.動物の死体!$Z$29</f>
        <v>0</v>
      </c>
      <c r="Y40" s="548">
        <f>+ﾃ.ばいじん!$Z$29</f>
        <v>0</v>
      </c>
      <c r="Z40" s="549">
        <f>+ﾄ.混合廃棄物その他!$Z$29</f>
        <v>0</v>
      </c>
      <c r="AA40" s="550">
        <f t="shared" si="4"/>
        <v>358.1</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0.1</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19</v>
      </c>
      <c r="W42" s="551">
        <f>+ﾁ.動物のふん尿!$Q$33</f>
        <v>0</v>
      </c>
      <c r="X42" s="551">
        <f>+ﾂ.動物の死体!$Q$33</f>
        <v>0</v>
      </c>
      <c r="Y42" s="551">
        <f>+ﾃ.ばいじん!$Q$33</f>
        <v>0</v>
      </c>
      <c r="Z42" s="552">
        <f>+ﾄ.混合廃棄物その他!$Q$33</f>
        <v>0</v>
      </c>
      <c r="AA42" s="553">
        <f>SUM(G42:Z42)</f>
        <v>19.100000000000001</v>
      </c>
    </row>
    <row r="43" spans="2:27" ht="24" customHeight="1" x14ac:dyDescent="0.15">
      <c r="B43" s="186"/>
      <c r="C43" s="142" t="s">
        <v>235</v>
      </c>
      <c r="D43" s="958" t="s">
        <v>349</v>
      </c>
      <c r="E43" s="958"/>
      <c r="F43" s="959"/>
      <c r="G43" s="557">
        <f>+ｱ.燃え殻!$AK$27</f>
        <v>0</v>
      </c>
      <c r="H43" s="557">
        <f>+ｲ.汚泥!$AK$27</f>
        <v>2114.6</v>
      </c>
      <c r="I43" s="557">
        <f>+ｳ.廃油!$AK$27</f>
        <v>0</v>
      </c>
      <c r="J43" s="557">
        <f>+ｴ.廃酸!$AK$27</f>
        <v>0</v>
      </c>
      <c r="K43" s="557">
        <f>+ｵ.廃ｱﾙｶﾘ!$AK$27</f>
        <v>0</v>
      </c>
      <c r="L43" s="557">
        <f>+ｶ.廃ﾌﾟﾗ類!$AK$27</f>
        <v>530.4</v>
      </c>
      <c r="M43" s="557">
        <f>+ｷ.紙くず!$AK$27</f>
        <v>46.2</v>
      </c>
      <c r="N43" s="557">
        <f>+ｸ.木くず!$AK$27</f>
        <v>573.30000000000007</v>
      </c>
      <c r="O43" s="557">
        <f>+ｹ.繊維くず!$AK$27</f>
        <v>3</v>
      </c>
      <c r="P43" s="557">
        <f>+ｺ.動植物性残さ!$AK$27</f>
        <v>0</v>
      </c>
      <c r="Q43" s="557">
        <f>+ｻ.動物系固形不要物!$AK$27</f>
        <v>0</v>
      </c>
      <c r="R43" s="557">
        <f>+ｼ.ｺﾞﾑくず!$AK$27</f>
        <v>0</v>
      </c>
      <c r="S43" s="557">
        <f>+ｽ.金属くず!$AK$27</f>
        <v>59.1</v>
      </c>
      <c r="T43" s="557">
        <f>+ｾ.ｶﾞﾗｽ･ｺﾝｸﾘ･陶磁器くず!$AK$27</f>
        <v>1432.2</v>
      </c>
      <c r="U43" s="557">
        <f>+ｿ.鉱さい!$AK$27</f>
        <v>0</v>
      </c>
      <c r="V43" s="557">
        <f>+ﾀ.がれき類!$AK$27</f>
        <v>3560.4</v>
      </c>
      <c r="W43" s="557">
        <f>+ﾁ.動物のふん尿!$AK$27</f>
        <v>0</v>
      </c>
      <c r="X43" s="557">
        <f>+ﾂ.動物の死体!$AK$27</f>
        <v>0</v>
      </c>
      <c r="Y43" s="557">
        <f>+ﾃ.ばいじん!$AK$27</f>
        <v>0</v>
      </c>
      <c r="Z43" s="558">
        <f>+ﾄ.混合廃棄物その他!$AK$27</f>
        <v>215.8</v>
      </c>
      <c r="AA43" s="559">
        <f t="shared" si="4"/>
        <v>8535</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250.8</v>
      </c>
      <c r="M44" s="560">
        <f>+ｷ.紙くず!$AK$30</f>
        <v>30.7</v>
      </c>
      <c r="N44" s="560">
        <f>+ｸ.木くず!$AK$30</f>
        <v>393.2</v>
      </c>
      <c r="O44" s="560">
        <f>+ｹ.繊維くず!$AK$30</f>
        <v>1.4</v>
      </c>
      <c r="P44" s="560">
        <f>+ｺ.動植物性残さ!$AK$30</f>
        <v>0</v>
      </c>
      <c r="Q44" s="560">
        <f>+ｻ.動物系固形不要物!$AK$30</f>
        <v>0</v>
      </c>
      <c r="R44" s="560">
        <f>+ｼ.ｺﾞﾑくず!$AK$30</f>
        <v>0</v>
      </c>
      <c r="S44" s="560">
        <f>+ｽ.金属くず!$AK$30</f>
        <v>37.5</v>
      </c>
      <c r="T44" s="560">
        <f>+ｾ.ｶﾞﾗｽ･ｺﾝｸﾘ･陶磁器くず!$AK$30</f>
        <v>800.1</v>
      </c>
      <c r="U44" s="560">
        <f>+ｿ.鉱さい!$AK$30</f>
        <v>0</v>
      </c>
      <c r="V44" s="560">
        <f>+ﾀ.がれき類!$AK$30</f>
        <v>1085.5</v>
      </c>
      <c r="W44" s="560">
        <f>+ﾁ.動物のふん尿!$AK$30</f>
        <v>0</v>
      </c>
      <c r="X44" s="560">
        <f>+ﾂ.動物の死体!$AK$30</f>
        <v>0</v>
      </c>
      <c r="Y44" s="560">
        <f>+ﾃ.ばいじん!$AK$30</f>
        <v>0</v>
      </c>
      <c r="Z44" s="561">
        <f>+ﾄ.混合廃棄物その他!$AK$30</f>
        <v>206</v>
      </c>
      <c r="AA44" s="562">
        <f t="shared" si="4"/>
        <v>2805.2</v>
      </c>
    </row>
    <row r="45" spans="2:27" ht="24" customHeight="1" x14ac:dyDescent="0.15">
      <c r="B45" s="186"/>
      <c r="C45" s="193"/>
      <c r="D45" s="584" t="s">
        <v>190</v>
      </c>
      <c r="E45" s="968" t="s">
        <v>237</v>
      </c>
      <c r="F45" s="969"/>
      <c r="G45" s="563">
        <f>+ｱ.燃え殻!$AR$24</f>
        <v>0</v>
      </c>
      <c r="H45" s="563">
        <f>+ｲ.汚泥!$AR$24</f>
        <v>2114.6</v>
      </c>
      <c r="I45" s="563">
        <f>+ｳ.廃油!$AR$24</f>
        <v>0</v>
      </c>
      <c r="J45" s="563">
        <f>+ｴ.廃酸!$AR$24</f>
        <v>0</v>
      </c>
      <c r="K45" s="563">
        <f>+ｵ.廃ｱﾙｶﾘ!$AR$24</f>
        <v>0</v>
      </c>
      <c r="L45" s="563">
        <f>+ｶ.廃ﾌﾟﾗ類!$AR$24</f>
        <v>194</v>
      </c>
      <c r="M45" s="563">
        <f>+ｷ.紙くず!$AR$24</f>
        <v>43.5</v>
      </c>
      <c r="N45" s="563">
        <f>+ｸ.木くず!$AR$24</f>
        <v>573.20000000000005</v>
      </c>
      <c r="O45" s="563">
        <f>+ｹ.繊維くず!$AR$24</f>
        <v>3</v>
      </c>
      <c r="P45" s="563">
        <f>+ｺ.動植物性残さ!$AR$24</f>
        <v>0</v>
      </c>
      <c r="Q45" s="563">
        <f>+ｻ.動物系固形不要物!$AR$24</f>
        <v>0</v>
      </c>
      <c r="R45" s="563">
        <f>+ｼ.ｺﾞﾑくず!$AR$24</f>
        <v>0</v>
      </c>
      <c r="S45" s="563">
        <f>+ｽ.金属くず!$AR$24</f>
        <v>59.1</v>
      </c>
      <c r="T45" s="563">
        <f>+ｾ.ｶﾞﾗｽ･ｺﾝｸﾘ･陶磁器くず!$AR$24</f>
        <v>1432.2</v>
      </c>
      <c r="U45" s="563">
        <f>+ｿ.鉱さい!$AR$24</f>
        <v>0</v>
      </c>
      <c r="V45" s="563">
        <f>+ﾀ.がれき類!$AR$24</f>
        <v>3522.4</v>
      </c>
      <c r="W45" s="563">
        <f>+ﾁ.動物のふん尿!$AR$24</f>
        <v>0</v>
      </c>
      <c r="X45" s="563">
        <f>+ﾂ.動物の死体!$AR$24</f>
        <v>0</v>
      </c>
      <c r="Y45" s="563">
        <f>+ﾃ.ばいじん!$AR$24</f>
        <v>0</v>
      </c>
      <c r="Z45" s="564">
        <f>+ﾄ.混合廃棄物その他!$AR$24</f>
        <v>215.8</v>
      </c>
      <c r="AA45" s="565">
        <f t="shared" si="4"/>
        <v>8157.8</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336.3</v>
      </c>
      <c r="M47" s="566">
        <f>+ｷ.紙くず!$AR$31</f>
        <v>2.7</v>
      </c>
      <c r="N47" s="566">
        <f>+ｸ.木くず!$AR$31</f>
        <v>0.1</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339.1</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4464.2</v>
      </c>
      <c r="I55" s="634">
        <f t="shared" si="10"/>
        <v>0</v>
      </c>
      <c r="J55" s="634">
        <f t="shared" si="10"/>
        <v>0</v>
      </c>
      <c r="K55" s="634">
        <f t="shared" si="10"/>
        <v>0</v>
      </c>
      <c r="L55" s="634">
        <f t="shared" si="10"/>
        <v>1119.5999999999999</v>
      </c>
      <c r="M55" s="634">
        <f t="shared" si="10"/>
        <v>97.6</v>
      </c>
      <c r="N55" s="634">
        <f t="shared" si="10"/>
        <v>1210.3000000000002</v>
      </c>
      <c r="O55" s="634">
        <f t="shared" si="10"/>
        <v>6.4</v>
      </c>
      <c r="P55" s="634">
        <f t="shared" si="10"/>
        <v>0</v>
      </c>
      <c r="Q55" s="634">
        <f t="shared" si="10"/>
        <v>0</v>
      </c>
      <c r="R55" s="634">
        <f t="shared" si="10"/>
        <v>0</v>
      </c>
      <c r="S55" s="634">
        <f t="shared" si="10"/>
        <v>124.80000000000001</v>
      </c>
      <c r="T55" s="634">
        <f t="shared" si="10"/>
        <v>3023.5</v>
      </c>
      <c r="U55" s="634">
        <f t="shared" si="10"/>
        <v>0</v>
      </c>
      <c r="V55" s="634">
        <f t="shared" si="10"/>
        <v>7516.2999999999993</v>
      </c>
      <c r="W55" s="634">
        <f t="shared" si="10"/>
        <v>0</v>
      </c>
      <c r="X55" s="634">
        <f t="shared" si="10"/>
        <v>0</v>
      </c>
      <c r="Y55" s="634">
        <f t="shared" si="10"/>
        <v>0</v>
      </c>
      <c r="Z55" s="634">
        <f t="shared" si="10"/>
        <v>455.6</v>
      </c>
      <c r="AA55" s="633">
        <f>+AA9+AA19+AA20</f>
        <v>18018.3</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oddFooter>&amp;C_x000D_&amp;1#&amp;"Calibri"&amp;10&amp;K000000 Confidential</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22"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 年 6   月  26  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横浜市西区みなとみらい3-6-1
みなとみらいセンタービル15階</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大和ハウス工業株式会社南関東支社
執行役員支社長　齋藤　栄司</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045-523-4872</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大和ハウス工業株式会社南関東支社</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2648</v>
      </c>
      <c r="Q25" s="989"/>
      <c r="R25" s="989"/>
      <c r="S25" s="989"/>
      <c r="T25" s="989"/>
      <c r="U25" s="990"/>
    </row>
    <row r="26" spans="1:22" ht="26.25" customHeight="1" x14ac:dyDescent="0.15">
      <c r="C26" s="1002" t="s">
        <v>11</v>
      </c>
      <c r="D26" s="1003"/>
      <c r="E26" s="1004"/>
      <c r="F26" s="1021" t="str">
        <f>+表紙!F50</f>
        <v>横浜市西区みなとみらい3-6-1
みなとみらいセンタービル15階</v>
      </c>
      <c r="G26" s="1022"/>
      <c r="H26" s="1022"/>
      <c r="I26" s="1022"/>
      <c r="J26" s="1022"/>
      <c r="K26" s="1022"/>
      <c r="L26" s="1022"/>
      <c r="M26" s="1022"/>
      <c r="N26" s="454" t="s">
        <v>172</v>
      </c>
      <c r="O26" s="383"/>
      <c r="P26" s="383"/>
      <c r="Q26" s="1016" t="str">
        <f>IF(+表紙!Q50="","",+表紙!Q50)</f>
        <v>045-523-4872</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総合建設業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(建設業）売上高　全社　2,149,713百万円/年（該当事業場　　109,891百万円/年）　2024年3月期</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５１５名</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9</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9483.2999999999993</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別紙３の通り</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9</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8535</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別紙３の通り</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別紙４の通り</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別紙４の通り</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9483.2999999999993</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3116.8</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9063.5</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f>+表紙!K212</f>
        <v>376.70000000000005</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別紙５の通り</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8535</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2805.2</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8157.8</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339.1</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別紙５の通り</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oddFooter>&amp;C_x000D_&amp;1#&amp;"Calibri"&amp;10&amp;K000000 Confidential</oddFooter>
  </headerFooter>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oddFooter>&amp;C_x000D_&amp;1#&amp;"Calibri"&amp;10&amp;K000000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2024-07-02T07:44:06Z</dcterms:created>
  <dcterms:modified xsi:type="dcterms:W3CDTF">2024-09-05T05:43:55Z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0bcb0f-5b51-4b6e-b1dd-058f2ad3bb86_Enabled">
    <vt:lpwstr>true</vt:lpwstr>
  </property>
  <property fmtid="{D5CDD505-2E9C-101B-9397-08002B2CF9AE}" pid="3" name="MSIP_Label_340bcb0f-5b51-4b6e-b1dd-058f2ad3bb86_SetDate">
    <vt:lpwstr>2024-06-26T01:49:34Z</vt:lpwstr>
  </property>
  <property fmtid="{D5CDD505-2E9C-101B-9397-08002B2CF9AE}" pid="4" name="MSIP_Label_340bcb0f-5b51-4b6e-b1dd-058f2ad3bb86_Method">
    <vt:lpwstr>Standard</vt:lpwstr>
  </property>
  <property fmtid="{D5CDD505-2E9C-101B-9397-08002B2CF9AE}" pid="5" name="MSIP_Label_340bcb0f-5b51-4b6e-b1dd-058f2ad3bb86_Name">
    <vt:lpwstr>社内情報利用</vt:lpwstr>
  </property>
  <property fmtid="{D5CDD505-2E9C-101B-9397-08002B2CF9AE}" pid="6" name="MSIP_Label_340bcb0f-5b51-4b6e-b1dd-058f2ad3bb86_SiteId">
    <vt:lpwstr>e7b9c1d5-0d8a-4ce9-84f5-a3b79615e52e</vt:lpwstr>
  </property>
  <property fmtid="{D5CDD505-2E9C-101B-9397-08002B2CF9AE}" pid="7" name="MSIP_Label_340bcb0f-5b51-4b6e-b1dd-058f2ad3bb86_ActionId">
    <vt:lpwstr>d5064cd8-68dc-4d27-a146-1f21c6e1b143</vt:lpwstr>
  </property>
  <property fmtid="{D5CDD505-2E9C-101B-9397-08002B2CF9AE}" pid="8" name="MSIP_Label_340bcb0f-5b51-4b6e-b1dd-058f2ad3bb86_ContentBits">
    <vt:lpwstr>2</vt:lpwstr>
  </property>
</Properties>
</file>