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36" i="94"/>
  <c r="AA44" i="94"/>
  <c r="K226" i="95" s="1"/>
  <c r="K202" i="98" s="1"/>
  <c r="AA28" i="94"/>
  <c r="H32" i="94"/>
  <c r="H31" i="94" s="1"/>
  <c r="H26" i="94" s="1"/>
  <c r="H38" i="94"/>
  <c r="H37" i="94" s="1"/>
  <c r="O38" i="94"/>
  <c r="O37" i="94" s="1"/>
  <c r="O19" i="94" s="1"/>
  <c r="O12" i="94" s="1"/>
  <c r="AK27" i="82"/>
  <c r="X32" i="94"/>
  <c r="X31" i="94" s="1"/>
  <c r="X26" i="94" s="1"/>
  <c r="X18" i="82"/>
  <c r="O16" i="83"/>
  <c r="Y50" i="94" s="1"/>
  <c r="X21" i="83"/>
  <c r="AK27" i="83"/>
  <c r="O9" i="94"/>
  <c r="O55" i="94" s="1"/>
  <c r="O14" i="94"/>
  <c r="H27" i="94"/>
  <c r="X27" i="94"/>
  <c r="X21" i="78"/>
  <c r="O16" i="79"/>
  <c r="R50" i="94" s="1"/>
  <c r="X21" i="89"/>
  <c r="F12" i="83"/>
  <c r="O17" i="94"/>
  <c r="O15" i="94"/>
  <c r="O13"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O10" i="94"/>
  <c r="O18" i="94"/>
  <c r="K145" i="95"/>
  <c r="K121" i="98" s="1"/>
  <c r="O11"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<sst xmlns="http://schemas.openxmlformats.org/spreadsheetml/2006/main" count="3171" uniqueCount="458">
  <si>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</si>
  <si>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</si>
  <si>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</si>
  <si>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</si>
  <si>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</si>
  <si>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</si>
  <si>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</si>
  <si>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</si>
  <si>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</si>
  <si>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</si>
  <si>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</si>
  <si>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</si>
  <si>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</si>
  <si>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</si>
  <si>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</si>
  <si>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</si>
  <si>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</si>
  <si>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</si>
  <si>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</si>
  <si>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</si>
  <si>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</si>
  <si>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</si>
  <si>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</si>
  <si>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</si>
  <si>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</si>
  <si>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</si>
  <si>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</si>
  <si>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</si>
  <si>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</si>
  <si>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</si>
  <si>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</si>
  <si>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</si>
  <si>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</si>
  <si>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</si>
  <si>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</si>
  <si>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</si>
  <si>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</si>
  <si>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</si>
  <si>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</si>
  <si>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</si>
  <si>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</si>
  <si>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</si>
  <si>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</si>
  <si>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</si>
  <si>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</si>
  <si>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</si>
  <si>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</si>
  <si>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</si>
  <si>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</si>
  <si>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</si>
  <si>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</si>
  <si>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</si>
  <si>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</si>
  <si>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</si>
  <si>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</si>
  <si>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</si>
  <si>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</si>
  <si>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</si>
  <si>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</si>
  <si>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</si>
  <si>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</si>
  <si>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</si>
  <si>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</si>
  <si>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</si>
  <si>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</si>
  <si>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</si>
  <si>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</si>
  <si>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</si>
  <si>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</si>
  <si>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</si>
  <si>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</si>
  <si>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</si>
  <si>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</si>
  <si>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</si>
  <si>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</si>
  <si>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</si>
  <si>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</si>
  <si>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</si>
  <si>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</si>
  <si>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</si>
  <si>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</si>
  <si>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</si>
  <si>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</si>
  <si>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</si>
  <si>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</si>
  <si>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</si>
  <si>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</si>
  <si>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</si>
  <si>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</si>
  <si>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</si>
  <si>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</si>
  <si>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</si>
  <si>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</si>
  <si>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</si>
  <si>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</si>
  <si>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</si>
  <si>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</si>
  <si>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</si>
  <si>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</si>
  <si>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</si>
  <si>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</si>
  <si>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</si>
  <si>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</si>
  <si>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</si>
  <si>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</si>
  <si>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</si>
  <si>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</si>
  <si>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</si>
  <si>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</si>
  <si>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</si>
  <si>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</si>
  <si>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</si>
  <si>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</si>
  <si>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</si>
  <si>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</si>
  <si>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</si>
  <si>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</si>
  <si>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</si>
  <si>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</si>
  <si>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</si>
  <si>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</si>
  <si>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</si>
  <si>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</si>
  <si>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</si>
  <si>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</si>
  <si>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</si>
  <si>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</si>
  <si>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</si>
  <si>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</si>
  <si>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</si>
  <si>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</si>
  <si>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</si>
  <si>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</si>
  <si>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</si>
  <si>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</si>
  <si>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</si>
  <si>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</si>
  <si>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</si>
  <si>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</si>
  <si>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</si>
  <si>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</si>
  <si>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</si>
  <si>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</si>
  <si>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</si>
  <si>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</si>
  <si>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</si>
  <si>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</si>
  <si>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</si>
  <si>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</si>
  <si>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</si>
  <si>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</si>
  <si>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</si>
  <si>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</si>
  <si>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</si>
  <si>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</si>
  <si>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</si>
  <si>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</si>
  <si>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</si>
  <si>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</si>
  <si>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</si>
  <si>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</si>
  <si>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</si>
  <si>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</si>
  <si>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</si>
  <si>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</si>
  <si>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</si>
  <si>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</si>
  <si>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</si>
  <si>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</si>
  <si>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</si>
  <si>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</si>
  <si>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</si>
  <si>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</si>
  <si>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</si>
  <si>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</si>
  <si>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</si>
  <si>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</si>
  <si>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</si>
  <si>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</si>
  <si>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</si>
  <si>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</si>
  <si>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</si>
  <si>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</si>
  <si>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</si>
  <si>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</si>
  <si>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</si>
  <si>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</si>
  <si>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</si>
  <si>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</si>
  <si>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</si>
  <si>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</si>
  <si>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</si>
  <si>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</si>
  <si>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</si>
  <si>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</si>
  <si>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</si>
  <si>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</si>
  <si>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</si>
  <si>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</si>
  <si>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</si>
  <si>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</si>
  <si>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</si>
  <si>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</si>
  <si>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</si>
  <si>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</si>
  <si>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</si>
  <si>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</si>
  <si>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</si>
  <si>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</si>
  <si>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</si>
  <si>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</si>
  <si>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</si>
  <si>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</si>
  <si>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</si>
  <si>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</si>
  <si>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</si>
  <si>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</si>
  <si>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</si>
  <si>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</si>
  <si>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</si>
  <si>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</si>
  <si>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</si>
  <si>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</si>
  <si>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</si>
  <si>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</si>
  <si>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</si>
  <si>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</si>
  <si>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</si>
  <si>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</si>
  <si>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</si>
  <si>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</si>
  <si>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</si>
  <si>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</si>
  <si>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</si>
  <si>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</si>
  <si>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</si>
  <si>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</si>
  <si>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</si>
  <si>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</si>
  <si>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</si>
  <si>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</si>
  <si>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</si>
  <si>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</si>
  <si>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</si>
  <si>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</si>
  <si>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</si>
  <si>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</si>
  <si>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</si>
  <si>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</si>
  <si>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</si>
  <si>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</si>
  <si>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</si>
  <si>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</si>
  <si>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</si>
  <si>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</si>
  <si>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</si>
  <si>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</si>
  <si>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</si>
  <si>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</si>
  <si>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</si>
  <si>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</si>
  <si>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</si>
  <si>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</si>
  <si>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</si>
  <si>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</si>
  <si>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</si>
  <si>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</si>
  <si>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</si>
  <si>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</si>
  <si>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</si>
  <si>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</si>
  <si>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</si>
  <si>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</si>
  <si>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</si>
  <si>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</si>
  <si>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</si>
  <si>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</si>
  <si>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</si>
  <si>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</si>
  <si>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</si>
  <si>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</si>
  <si>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</si>
  <si>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</si>
  <si>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</si>
  <si>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</si>
  <si>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</si>
  <si>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</si>
  <si>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</si>
  <si>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</si>
  <si>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</si>
  <si>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</si>
  <si>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</si>
  <si>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</si>
  <si>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</si>
  <si>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</si>
  <si>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</si>
  <si>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</si>
  <si>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</si>
  <si>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</si>
  <si>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</si>
  <si>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</si>
  <si>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</si>
  <si>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</si>
  <si>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</si>
  <si>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</si>
  <si>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</si>
  <si>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</si>
  <si>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</si>
  <si>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</si>
  <si>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</si>
  <si>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</si>
  <si>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</si>
  <si>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</si>
  <si>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</si>
  <si>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</si>
  <si>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</si>
  <si>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</si>
  <si>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</si>
  <si>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</si>
  <si>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</si>
  <si>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</si>
  <si>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</si>
  <si>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</si>
  <si>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</si>
  <si>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</si>
  <si>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</si>
  <si>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</si>
  <si>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</si>
  <si>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</si>
  <si>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</si>
  <si>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</si>
  <si>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</si>
  <si>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</si>
  <si>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</si>
  <si>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</si>
  <si>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</si>
  <si>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</si>
  <si>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</si>
  <si>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</si>
  <si>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</si>
  <si>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</si>
  <si>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</si>
  <si>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</si>
  <si>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</si>
  <si>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</si>
  <si>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</si>
  <si>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</si>
  <si>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</si>
  <si>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</si>
  <si>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</si>
  <si>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</si>
  <si>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</si>
  <si>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</si>
  <si>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</si>
  <si>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</si>
  <si>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</si>
  <si>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</si>
  <si>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</si>
  <si>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</si>
  <si>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</si>
  <si>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</si>
  <si>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</si>
  <si>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</si>
  <si>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</si>
  <si>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</si>
  <si>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</si>
  <si>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</si>
  <si>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</si>
  <si>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</si>
  <si>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</si>
  <si>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</si>
  <si>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</si>
  <si>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</si>
  <si>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</si>
  <si>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</si>
  <si>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</si>
  <si>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</si>
  <si>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</si>
  <si>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</si>
  <si>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</si>
  <si>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</si>
  <si>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</si>
  <si>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</si>
  <si>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</si>
  <si>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</si>
  <si>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</si>
  <si>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</si>
  <si>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</si>
  <si>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</si>
  <si>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</si>
  <si>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</si>
  <si>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</si>
  <si>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</si>
  <si>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</si>
  <si>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</si>
  <si>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</si>
  <si>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</si>
  <si>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</si>
  <si>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</si>
  <si>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</si>
  <si>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</si>
  <si>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</si>
  <si>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</si>
  <si>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</si>
  <si>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</si>
  <si>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</si>
  <si>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</si>
  <si>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</si>
  <si>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</si>
  <si>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</si>
  <si>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</si>
  <si>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</si>
  <si>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</si>
  <si>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</si>
  <si>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</si>
  <si>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</si>
  <si>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</si>
  <si>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</si>
  <si>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</si>
  <si>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</si>
  <si>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</si>
  <si>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</si>
  <si>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</si>
  <si>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</si>
  <si>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</si>
  <si>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</si>
  <si>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</si>
  <si>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</si>
  <si>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</si>
  <si>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</si>
  <si>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</si>
  <si>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</si>
  <si>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</si>
  <si>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</si>
  <si>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</si>
  <si>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</si>
  <si>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</si>
  <si>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</si>
  <si>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</si>
  <si>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</si>
  <si>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</si>
  <si>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</si>
  <si>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</si>
  <si>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</si>
  <si>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</si>
  <si>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東京都新宿区西新宿3-7-1　   　　　　　　　　                   　　　新宿ﾊﾟｰｸﾀﾜｰ31F</t>
    <phoneticPr fontId="3"/>
  </si>
  <si>
    <t>東亜建設工業(株)　東日本建築支店
執行役員支店長　   北林　勇武</t>
    <phoneticPr fontId="3"/>
  </si>
  <si>
    <t>03-6758-2606</t>
    <phoneticPr fontId="3"/>
  </si>
  <si>
    <t>東亜建設工業株式会社　東日本建築支店</t>
    <phoneticPr fontId="3"/>
  </si>
  <si>
    <t>東京都新宿区西新宿3-7-1　新宿ﾊﾟｰｸﾀﾜｰ３１Ｆ</t>
    <phoneticPr fontId="3"/>
  </si>
  <si>
    <t>建設業</t>
    <phoneticPr fontId="3"/>
  </si>
  <si>
    <t>汚泥→焼却→埋立
廃油→油水分離→助燃剤
廃プラスチック類→破砕・圧縮→再資源化
紙くず→破砕・圧縮→再資源化
木くず→破砕→再資源化
金属くず→破砕→再資源化
ガラス・コンクリート・陶磁器くず→破砕→再資源化
がれき類→破砕→再資源化　
混合廃棄物→破砕。・分離→埋立</t>
    <rPh sb="41" eb="42">
      <t>カミ</t>
    </rPh>
    <rPh sb="45" eb="47">
      <t>ハサイ</t>
    </rPh>
    <rPh sb="48" eb="50">
      <t>アッシュク</t>
    </rPh>
    <rPh sb="51" eb="55">
      <t>サイシゲンカ</t>
    </rPh>
    <rPh sb="56" eb="57">
      <t>キ</t>
    </rPh>
    <rPh sb="60" eb="62">
      <t>ハサイ</t>
    </rPh>
    <rPh sb="63" eb="67">
      <t>サイシゲンカ</t>
    </rPh>
    <rPh sb="120" eb="122">
      <t>コンゴウ</t>
    </rPh>
    <rPh sb="122" eb="125">
      <t>ハイキブツ</t>
    </rPh>
    <rPh sb="126" eb="128">
      <t>ハサイ</t>
    </rPh>
    <rPh sb="130" eb="132">
      <t>ブンリ</t>
    </rPh>
    <rPh sb="133" eb="135">
      <t>ウメタテ</t>
    </rPh>
    <phoneticPr fontId="3"/>
  </si>
  <si>
    <t>社長
　↓
本社　安全環境部（廃棄物管理担当部長）
　↓
東日本建築支店長（廃棄物処理統括責任者）
　↓
安全環境部（部長、廃棄物管理担当）
　↓
各事業所（作業所長：環境管理責任者）</t>
    <rPh sb="22" eb="23">
      <t>ブ</t>
    </rPh>
    <phoneticPr fontId="3"/>
  </si>
  <si>
    <t>分別を徹底し、再資源化率の高い処分業者に処理委託した。</t>
  </si>
  <si>
    <t>引き続き、分別を徹底し、再資源化率の高い処分業者に処理委託する。</t>
  </si>
  <si>
    <t>汚泥、廃プラスチック、紙くず、木くず、金属くず、ｶﾞﾗｽ・陶磁器くず、その他ガレキ、コンガラ、
アスコンガラ、混廃
分別収集の徹底。</t>
  </si>
  <si>
    <t>同上</t>
    <rPh sb="0" eb="2">
      <t>ドウジョウ</t>
    </rPh>
    <phoneticPr fontId="3"/>
  </si>
  <si>
    <t>令和   5年   5月    20日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</si>
</sst>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2" zoomScaleNormal="115" zoomScaleSheetLayoutView="100" workbookViewId="0">
      <selection activeCell="V33" sqref="V33"/>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457</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2649</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447</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86879</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244</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451</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452</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10</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31616.800000000003</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453</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9</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3740</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454</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455</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456</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31616.800000000003</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31616.800000000003</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3740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3740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4"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東亜建設工業株式会社　東日本建築支店</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0"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3693.8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20</v>
      </c>
      <c r="P27" s="863"/>
      <c r="Q27" s="863"/>
      <c r="R27" s="863"/>
      <c r="S27" s="59" t="s">
        <v>38</v>
      </c>
      <c r="T27" s="80"/>
      <c r="U27" s="80"/>
      <c r="X27" s="78" t="s">
        <v>39</v>
      </c>
      <c r="Y27" s="81"/>
      <c r="AG27" s="68"/>
      <c r="AH27" s="68"/>
      <c r="AI27" s="68"/>
      <c r="AJ27" s="68"/>
      <c r="AK27" s="905">
        <f>+AG18+O27</f>
        <v>20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3693.8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3693.8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workbookViewId="0">
      <selection activeCell="K29" sqref="K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v>
      </c>
      <c r="P27" s="863"/>
      <c r="Q27" s="863"/>
      <c r="R27" s="863"/>
      <c r="S27" s="59" t="s">
        <v>38</v>
      </c>
      <c r="T27" s="80"/>
      <c r="U27" s="80"/>
      <c r="X27" s="78" t="s">
        <v>39</v>
      </c>
      <c r="Y27" s="81"/>
      <c r="AG27" s="68"/>
      <c r="AH27" s="68"/>
      <c r="AI27" s="68"/>
      <c r="AJ27" s="68"/>
      <c r="AK27" s="905">
        <f>+AG18+O27</f>
        <v>100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3"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10.7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196.8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500</v>
      </c>
      <c r="P27" s="863"/>
      <c r="Q27" s="863"/>
      <c r="R27" s="863"/>
      <c r="S27" s="59" t="s">
        <v>38</v>
      </c>
      <c r="T27" s="80"/>
      <c r="U27" s="80"/>
      <c r="X27" s="78" t="s">
        <v>39</v>
      </c>
      <c r="Y27" s="81"/>
      <c r="AG27" s="68"/>
      <c r="AH27" s="68"/>
      <c r="AI27" s="68"/>
      <c r="AJ27" s="68"/>
      <c r="AK27" s="905">
        <f>+AG18+O27</f>
        <v>500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196.8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500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196.8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20</v>
      </c>
      <c r="P27" s="863"/>
      <c r="Q27" s="863"/>
      <c r="R27" s="863"/>
      <c r="S27" s="59" t="s">
        <v>38</v>
      </c>
      <c r="T27" s="80"/>
      <c r="U27" s="80"/>
      <c r="X27" s="78" t="s">
        <v>39</v>
      </c>
      <c r="Y27" s="81"/>
      <c r="AG27" s="68"/>
      <c r="AH27" s="68"/>
      <c r="AI27" s="68"/>
      <c r="AJ27" s="68"/>
      <c r="AK27" s="905">
        <f>+AG18+O27</f>
        <v>20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11.9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500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6997.3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500</v>
      </c>
      <c r="P27" s="863"/>
      <c r="Q27" s="863"/>
      <c r="R27" s="863"/>
      <c r="S27" s="59" t="s">
        <v>38</v>
      </c>
      <c r="T27" s="80"/>
      <c r="U27" s="80"/>
      <c r="X27" s="78" t="s">
        <v>39</v>
      </c>
      <c r="Y27" s="81"/>
      <c r="AG27" s="68"/>
      <c r="AH27" s="68"/>
      <c r="AI27" s="68"/>
      <c r="AJ27" s="68"/>
      <c r="AK27" s="905">
        <f>+AG18+O27</f>
        <v>500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6997.3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500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6997.3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v>
      </c>
      <c r="P27" s="863"/>
      <c r="Q27" s="863"/>
      <c r="R27" s="863"/>
      <c r="S27" s="59" t="s">
        <v>38</v>
      </c>
      <c r="T27" s="80"/>
      <c r="U27" s="80"/>
      <c r="X27" s="78" t="s">
        <v>39</v>
      </c>
      <c r="Y27" s="81"/>
      <c r="AG27" s="68"/>
      <c r="AH27" s="68"/>
      <c r="AI27" s="68"/>
      <c r="AJ27" s="68"/>
      <c r="AK27" s="905">
        <f>+AG18+O27</f>
        <v>100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1369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1000</v>
      </c>
      <c r="P27" s="863"/>
      <c r="Q27" s="863"/>
      <c r="R27" s="863"/>
      <c r="S27" s="59" t="s">
        <v>38</v>
      </c>
      <c r="T27" s="80"/>
      <c r="U27" s="80"/>
      <c r="X27" s="78" t="s">
        <v>39</v>
      </c>
      <c r="Y27" s="81"/>
      <c r="AG27" s="68"/>
      <c r="AH27" s="68"/>
      <c r="AI27" s="68"/>
      <c r="AJ27" s="68"/>
      <c r="AK27" s="905">
        <f>+AG18+O27</f>
        <v>1000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1369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1000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1369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18528.2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1000</v>
      </c>
      <c r="P27" s="863"/>
      <c r="Q27" s="863"/>
      <c r="R27" s="863"/>
      <c r="S27" s="59" t="s">
        <v>38</v>
      </c>
      <c r="T27" s="80"/>
      <c r="U27" s="80"/>
      <c r="X27" s="78" t="s">
        <v>39</v>
      </c>
      <c r="Y27" s="81"/>
      <c r="AG27" s="68"/>
      <c r="AH27" s="68"/>
      <c r="AI27" s="68"/>
      <c r="AJ27" s="68"/>
      <c r="AK27" s="905">
        <f>+AG18+O27</f>
        <v>1000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18528.2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1000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18528.2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東亜建設工業株式会社　東日本建築支店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804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500</v>
      </c>
      <c r="P27" s="863"/>
      <c r="Q27" s="863"/>
      <c r="R27" s="863"/>
      <c r="S27" s="59" t="s">
        <v>38</v>
      </c>
      <c r="T27" s="80"/>
      <c r="U27" s="80"/>
      <c r="X27" s="78" t="s">
        <v>39</v>
      </c>
      <c r="Y27" s="81"/>
      <c r="AG27" s="68"/>
      <c r="AH27" s="68"/>
      <c r="AI27" s="68"/>
      <c r="AJ27" s="68"/>
      <c r="AK27" s="905">
        <f>+AG18+O27</f>
        <v>500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804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500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804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80" zoomScaleNormal="80" workbookViewId="0">
      <selection activeCell="K24" sqref="K24"/>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東亜建設工業株式会社　東日本建築支店</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3693.8</v>
      </c>
      <c r="I9" s="507">
        <f>IF(OR(ｳ.廃油!F24&gt;0,ｳ.廃油!F24&lt;0),ｳ.廃油!F24,IF(I$19&gt;0,"0",0))</f>
        <v>0.1</v>
      </c>
      <c r="J9" s="507">
        <f>IF(OR(ｴ.廃酸!$F24&gt;0,ｴ.廃酸!$F24&lt;0),ｴ.廃酸!F24,IF(J$19&gt;0,"0",0))</f>
        <v>0</v>
      </c>
      <c r="K9" s="507">
        <f>IF(OR(ｵ.廃ｱﾙｶﾘ!$F24&gt;0,ｵ.廃ｱﾙｶﾘ!$F24&lt;0),ｵ.廃ｱﾙｶﾘ!F24,IF(K$19&gt;0,"0",0))</f>
        <v>10.7</v>
      </c>
      <c r="L9" s="507">
        <f>IF(OR(ｶ.廃ﾌﾟﾗ類!F24&gt;0,ｶ.廃ﾌﾟﾗ類!F24&lt;0),ｶ.廃ﾌﾟﾗ類!F24,IF(L$19&gt;0,"0",0))</f>
        <v>196.8</v>
      </c>
      <c r="M9" s="507">
        <f>IF(OR(ｷ.紙くず!F24&gt;0,ｷ.紙くず!F24&lt;0),ｷ.紙くず!F24,IF(M$19&gt;0,"0",0))</f>
        <v>11.9</v>
      </c>
      <c r="N9" s="507">
        <f>IF(OR(ｸ.木くず!F24&gt;0,ｸ.木くず!F24&lt;0),ｸ.木くず!F24,IF(N$19&gt;0,"0",0))</f>
        <v>6997.3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5</v>
      </c>
      <c r="T9" s="507">
        <f>IF(OR(ｾ.ｶﾞﾗｽ･ｺﾝｸﾘ･陶磁器くず!F24&gt;0,ｾ.ｶﾞﾗｽ･ｺﾝｸﾘ･陶磁器くず!F24&lt;0),ｾ.ｶﾞﾗｽ･ｺﾝｸﾘ･陶磁器くず!F24,IF(T$19&gt;0,"0",0))</f>
        <v>1369</v>
      </c>
      <c r="U9" s="507">
        <f>IF(OR(ｿ.鉱さい!F24&gt;0,ｿ.鉱さい!F24&lt;0),ｿ.鉱さい!F24,IF(U$19&gt;0,"0",0))</f>
        <v>0</v>
      </c>
      <c r="V9" s="507">
        <f>IF(OR(ﾀ.がれき類!F24&gt;0,ﾀ.がれき類!F24&lt;0),ﾀ.がれき類!F24,IF(V$19&gt;0,"0",0))</f>
        <v>18528.2</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804</v>
      </c>
      <c r="AA9" s="509">
        <f>IF(SUM(G9:Z9)&gt;0,SUM(G9:Z9),IF(AA$19&gt;0,"0",0))</f>
        <v>31616.800000000003</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3693.8</v>
      </c>
      <c r="I14" s="513">
        <f>IF(OR(ｳ.廃油!F29&gt;0,ｳ.廃油!F29&lt;0),ｳ.廃油!F29,IF(I$19&gt;0,"0",0))</f>
        <v>0.1</v>
      </c>
      <c r="J14" s="513">
        <f>IF(OR(ｴ.廃酸!$F29&gt;0,ｴ.廃酸!$F29&lt;0),ｴ.廃酸!F29,IF(J$19&gt;0,"0",0))</f>
        <v>0</v>
      </c>
      <c r="K14" s="513">
        <f>IF(OR(ｵ.廃ｱﾙｶﾘ!$F29&gt;0,ｵ.廃ｱﾙｶﾘ!$F29&lt;0),ｵ.廃ｱﾙｶﾘ!F29,IF(K$19&gt;0,"0",0))</f>
        <v>10.7</v>
      </c>
      <c r="L14" s="513">
        <f>IF(OR(ｶ.廃ﾌﾟﾗ類!F29&gt;0,ｶ.廃ﾌﾟﾗ類!F29&lt;0),ｶ.廃ﾌﾟﾗ類!F29,IF(L$19&gt;0,"0",0))</f>
        <v>196.8</v>
      </c>
      <c r="M14" s="513">
        <f>IF(OR(ｷ.紙くず!F29&gt;0,ｷ.紙くず!F29&lt;0),ｷ.紙くず!F29,IF(M$19&gt;0,"0",0))</f>
        <v>11.9</v>
      </c>
      <c r="N14" s="513">
        <f>IF(OR(ｸ.木くず!F29&gt;0,ｸ.木くず!F29&lt;0),ｸ.木くず!F29,IF(N$19&gt;0,"0",0))</f>
        <v>6997.3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5</v>
      </c>
      <c r="T14" s="513">
        <f>IF(OR(ｾ.ｶﾞﾗｽ･ｺﾝｸﾘ･陶磁器くず!F29&gt;0,ｾ.ｶﾞﾗｽ･ｺﾝｸﾘ･陶磁器くず!F29&lt;0),ｾ.ｶﾞﾗｽ･ｺﾝｸﾘ･陶磁器くず!F29,IF(T$19&gt;0,"0",0))</f>
        <v>1369</v>
      </c>
      <c r="U14" s="513">
        <f>IF(OR(ｿ.鉱さい!F29&gt;0,ｿ.鉱さい!F29&lt;0),ｿ.鉱さい!F29,IF(U$19&gt;0,"0",0))</f>
        <v>0</v>
      </c>
      <c r="V14" s="513">
        <f>IF(OR(ﾀ.がれき類!F29&gt;0,ﾀ.がれき類!F29&lt;0),ﾀ.がれき類!F29,IF(V$19&gt;0,"0",0))</f>
        <v>18528.2</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804</v>
      </c>
      <c r="AA14" s="515">
        <f t="shared" si="0"/>
        <v>31616.800000000003</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t="str">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3693.8</v>
      </c>
      <c r="I16" s="513">
        <f>IF(OR(ｳ.廃油!F31&gt;0,ｳ.廃油!F31&lt;0),ｳ.廃油!F31,IF(I$19&gt;0,"0",0))</f>
        <v>0.1</v>
      </c>
      <c r="J16" s="513">
        <f>IF(OR(ｴ.廃酸!$F31&gt;0,ｴ.廃酸!$F31&lt;0),ｴ.廃酸!F31,IF(J$19&gt;0,"0",0))</f>
        <v>0</v>
      </c>
      <c r="K16" s="513">
        <f>IF(OR(ｵ.廃ｱﾙｶﾘ!$F31&gt;0,ｵ.廃ｱﾙｶﾘ!$F31&lt;0),ｵ.廃ｱﾙｶﾘ!F31,IF(K$19&gt;0,"0",0))</f>
        <v>10.7</v>
      </c>
      <c r="L16" s="513">
        <f>IF(OR(ｶ.廃ﾌﾟﾗ類!F31&gt;0,ｶ.廃ﾌﾟﾗ類!F31&lt;0),ｶ.廃ﾌﾟﾗ類!F31,IF(L$19&gt;0,"0",0))</f>
        <v>196.8</v>
      </c>
      <c r="M16" s="513">
        <f>IF(OR(ｷ.紙くず!F31&gt;0,ｷ.紙くず!F31&lt;0),ｷ.紙くず!F31,IF(M$19&gt;0,"0",0))</f>
        <v>11.9</v>
      </c>
      <c r="N16" s="513">
        <f>IF(OR(ｸ.木くず!F31&gt;0,ｸ.木くず!F31&lt;0),ｸ.木くず!F31,IF(N$19&gt;0,"0",0))</f>
        <v>6997.3</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5</v>
      </c>
      <c r="T16" s="513">
        <f>IF(OR(ｾ.ｶﾞﾗｽ･ｺﾝｸﾘ･陶磁器くず!F31&gt;0,ｾ.ｶﾞﾗｽ･ｺﾝｸﾘ･陶磁器くず!F31&lt;0),ｾ.ｶﾞﾗｽ･ｺﾝｸﾘ･陶磁器くず!F31,IF(T$19&gt;0,"0",0))</f>
        <v>1369</v>
      </c>
      <c r="U16" s="513">
        <f>IF(OR(ｿ.鉱さい!F31&gt;0,ｿ.鉱さい!F31&lt;0),ｿ.鉱さい!F31,IF(U$19&gt;0,"0",0))</f>
        <v>0</v>
      </c>
      <c r="V16" s="513">
        <f>IF(OR(ﾀ.がれき類!F31&gt;0,ﾀ.がれき類!F31&lt;0),ﾀ.がれき類!F31,IF(V$19&gt;0,"0",0))</f>
        <v>18528.2</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804</v>
      </c>
      <c r="AA16" s="515">
        <f t="shared" si="0"/>
        <v>31616.800000000003</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20</v>
      </c>
      <c r="I19" s="519">
        <f t="shared" si="1"/>
        <v>100</v>
      </c>
      <c r="J19" s="519">
        <f t="shared" si="1"/>
        <v>0</v>
      </c>
      <c r="K19" s="519">
        <f t="shared" si="1"/>
        <v>0</v>
      </c>
      <c r="L19" s="519">
        <f t="shared" si="1"/>
        <v>500</v>
      </c>
      <c r="M19" s="519">
        <f t="shared" si="1"/>
        <v>20</v>
      </c>
      <c r="N19" s="519">
        <f t="shared" si="1"/>
        <v>500</v>
      </c>
      <c r="O19" s="519">
        <f t="shared" si="1"/>
        <v>0</v>
      </c>
      <c r="P19" s="519">
        <f t="shared" si="1"/>
        <v>0</v>
      </c>
      <c r="Q19" s="519">
        <f t="shared" si="1"/>
        <v>0</v>
      </c>
      <c r="R19" s="519">
        <f t="shared" si="1"/>
        <v>0</v>
      </c>
      <c r="S19" s="519">
        <f t="shared" si="1"/>
        <v>100</v>
      </c>
      <c r="T19" s="519">
        <f t="shared" si="1"/>
        <v>1000</v>
      </c>
      <c r="U19" s="519">
        <f t="shared" si="1"/>
        <v>0</v>
      </c>
      <c r="V19" s="519">
        <f t="shared" si="1"/>
        <v>1000</v>
      </c>
      <c r="W19" s="519">
        <f t="shared" si="1"/>
        <v>0</v>
      </c>
      <c r="X19" s="519">
        <f t="shared" si="1"/>
        <v>0</v>
      </c>
      <c r="Y19" s="519">
        <f t="shared" si="1"/>
        <v>0</v>
      </c>
      <c r="Z19" s="520">
        <f t="shared" si="1"/>
        <v>500</v>
      </c>
      <c r="AA19" s="521">
        <f t="shared" ref="AA19:AA25" si="2">SUM(G19:Z19)</f>
        <v>3740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20</v>
      </c>
      <c r="I37" s="554">
        <f t="shared" si="8"/>
        <v>100</v>
      </c>
      <c r="J37" s="554">
        <f t="shared" si="8"/>
        <v>0</v>
      </c>
      <c r="K37" s="554">
        <f t="shared" si="8"/>
        <v>0</v>
      </c>
      <c r="L37" s="554">
        <f t="shared" si="8"/>
        <v>500</v>
      </c>
      <c r="M37" s="554">
        <f t="shared" si="8"/>
        <v>20</v>
      </c>
      <c r="N37" s="554">
        <f t="shared" si="8"/>
        <v>500</v>
      </c>
      <c r="O37" s="554">
        <f t="shared" si="8"/>
        <v>0</v>
      </c>
      <c r="P37" s="554">
        <f t="shared" si="8"/>
        <v>0</v>
      </c>
      <c r="Q37" s="554">
        <f t="shared" si="8"/>
        <v>0</v>
      </c>
      <c r="R37" s="554">
        <f t="shared" si="8"/>
        <v>0</v>
      </c>
      <c r="S37" s="554">
        <f t="shared" si="8"/>
        <v>100</v>
      </c>
      <c r="T37" s="554">
        <f t="shared" si="8"/>
        <v>1000</v>
      </c>
      <c r="U37" s="554">
        <f t="shared" si="8"/>
        <v>0</v>
      </c>
      <c r="V37" s="554">
        <f t="shared" si="8"/>
        <v>1000</v>
      </c>
      <c r="W37" s="554">
        <f t="shared" si="8"/>
        <v>0</v>
      </c>
      <c r="X37" s="554">
        <f t="shared" si="8"/>
        <v>0</v>
      </c>
      <c r="Y37" s="554">
        <f t="shared" si="8"/>
        <v>0</v>
      </c>
      <c r="Z37" s="555">
        <f t="shared" si="8"/>
        <v>500</v>
      </c>
      <c r="AA37" s="556">
        <f t="shared" si="4"/>
        <v>3740</v>
      </c>
    </row>
    <row r="38" spans="2:27" ht="24" customHeight="1" x14ac:dyDescent="0.15">
      <c r="B38" s="186"/>
      <c r="C38" s="939"/>
      <c r="D38" s="247"/>
      <c r="E38" s="245" t="s">
        <v>319</v>
      </c>
      <c r="F38" s="585"/>
      <c r="G38" s="545">
        <f t="shared" ref="G38:Z38" si="9">SUM(G39:G41)</f>
        <v>0</v>
      </c>
      <c r="H38" s="545">
        <f t="shared" si="9"/>
        <v>20</v>
      </c>
      <c r="I38" s="545">
        <f t="shared" si="9"/>
        <v>100</v>
      </c>
      <c r="J38" s="545">
        <f t="shared" si="9"/>
        <v>0</v>
      </c>
      <c r="K38" s="545">
        <f t="shared" si="9"/>
        <v>0</v>
      </c>
      <c r="L38" s="545">
        <f t="shared" si="9"/>
        <v>500</v>
      </c>
      <c r="M38" s="545">
        <f t="shared" si="9"/>
        <v>20</v>
      </c>
      <c r="N38" s="545">
        <f t="shared" si="9"/>
        <v>500</v>
      </c>
      <c r="O38" s="545">
        <f t="shared" si="9"/>
        <v>0</v>
      </c>
      <c r="P38" s="545">
        <f t="shared" si="9"/>
        <v>0</v>
      </c>
      <c r="Q38" s="545">
        <f t="shared" si="9"/>
        <v>0</v>
      </c>
      <c r="R38" s="545">
        <f t="shared" si="9"/>
        <v>0</v>
      </c>
      <c r="S38" s="545">
        <f t="shared" si="9"/>
        <v>100</v>
      </c>
      <c r="T38" s="545">
        <f t="shared" si="9"/>
        <v>1000</v>
      </c>
      <c r="U38" s="545">
        <f t="shared" si="9"/>
        <v>0</v>
      </c>
      <c r="V38" s="545">
        <f t="shared" si="9"/>
        <v>1000</v>
      </c>
      <c r="W38" s="545">
        <f t="shared" si="9"/>
        <v>0</v>
      </c>
      <c r="X38" s="545">
        <f t="shared" si="9"/>
        <v>0</v>
      </c>
      <c r="Y38" s="545">
        <f t="shared" si="9"/>
        <v>0</v>
      </c>
      <c r="Z38" s="546">
        <f t="shared" si="9"/>
        <v>500</v>
      </c>
      <c r="AA38" s="547">
        <f t="shared" si="4"/>
        <v>3740</v>
      </c>
    </row>
    <row r="39" spans="2:27" ht="24" customHeight="1" x14ac:dyDescent="0.15">
      <c r="B39" s="186"/>
      <c r="C39" s="939"/>
      <c r="D39" s="248"/>
      <c r="E39" s="243"/>
      <c r="F39" s="241" t="s">
        <v>233</v>
      </c>
      <c r="G39" s="548">
        <f>+ｱ.燃え殻!$Z$28</f>
        <v>0</v>
      </c>
      <c r="H39" s="548">
        <f>+ｲ.汚泥!$Z$28</f>
        <v>20</v>
      </c>
      <c r="I39" s="548">
        <f>+ｳ.廃油!$Z$28</f>
        <v>100</v>
      </c>
      <c r="J39" s="548">
        <f>+ｴ.廃酸!$Z$28</f>
        <v>0</v>
      </c>
      <c r="K39" s="548">
        <f>+ｵ.廃ｱﾙｶﾘ!$Z$28</f>
        <v>0</v>
      </c>
      <c r="L39" s="548">
        <f>+ｶ.廃ﾌﾟﾗ類!$Z$28</f>
        <v>500</v>
      </c>
      <c r="M39" s="548">
        <f>+ｷ.紙くず!$Z$28</f>
        <v>20</v>
      </c>
      <c r="N39" s="548">
        <f>+ｸ.木くず!$Z$28</f>
        <v>500</v>
      </c>
      <c r="O39" s="548">
        <f>+ｹ.繊維くず!$Z$28</f>
        <v>0</v>
      </c>
      <c r="P39" s="548">
        <f>+ｺ.動植物性残さ!$Z$28</f>
        <v>0</v>
      </c>
      <c r="Q39" s="548">
        <f>+ｻ.動物系固形不要物!$Z$28</f>
        <v>0</v>
      </c>
      <c r="R39" s="548">
        <f>+ｼ.ｺﾞﾑくず!$Z$28</f>
        <v>0</v>
      </c>
      <c r="S39" s="548">
        <f>+ｽ.金属くず!$Z$28</f>
        <v>100</v>
      </c>
      <c r="T39" s="548">
        <f>+ｾ.ｶﾞﾗｽ･ｺﾝｸﾘ･陶磁器くず!$Z$28</f>
        <v>1000</v>
      </c>
      <c r="U39" s="548">
        <f>+ｿ.鉱さい!$Z$28</f>
        <v>0</v>
      </c>
      <c r="V39" s="548">
        <f>+ﾀ.がれき類!$Z$28</f>
        <v>1000</v>
      </c>
      <c r="W39" s="548">
        <f>+ﾁ.動物のふん尿!$Z$28</f>
        <v>0</v>
      </c>
      <c r="X39" s="548">
        <f>+ﾂ.動物の死体!$Z$28</f>
        <v>0</v>
      </c>
      <c r="Y39" s="548">
        <f>+ﾃ.ばいじん!$Z$28</f>
        <v>0</v>
      </c>
      <c r="Z39" s="549">
        <f>+ﾄ.混合廃棄物その他!$Z$28</f>
        <v>500</v>
      </c>
      <c r="AA39" s="550">
        <f t="shared" si="4"/>
        <v>3740</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20</v>
      </c>
      <c r="I43" s="557">
        <f>+ｳ.廃油!$AK$27</f>
        <v>100</v>
      </c>
      <c r="J43" s="557">
        <f>+ｴ.廃酸!$AK$27</f>
        <v>0</v>
      </c>
      <c r="K43" s="557">
        <f>+ｵ.廃ｱﾙｶﾘ!$AK$27</f>
        <v>0</v>
      </c>
      <c r="L43" s="557">
        <f>+ｶ.廃ﾌﾟﾗ類!$AK$27</f>
        <v>500</v>
      </c>
      <c r="M43" s="557">
        <f>+ｷ.紙くず!$AK$27</f>
        <v>20</v>
      </c>
      <c r="N43" s="557">
        <f>+ｸ.木くず!$AK$27</f>
        <v>500</v>
      </c>
      <c r="O43" s="557">
        <f>+ｹ.繊維くず!$AK$27</f>
        <v>0</v>
      </c>
      <c r="P43" s="557">
        <f>+ｺ.動植物性残さ!$AK$27</f>
        <v>0</v>
      </c>
      <c r="Q43" s="557">
        <f>+ｻ.動物系固形不要物!$AK$27</f>
        <v>0</v>
      </c>
      <c r="R43" s="557">
        <f>+ｼ.ｺﾞﾑくず!$AK$27</f>
        <v>0</v>
      </c>
      <c r="S43" s="557">
        <f>+ｽ.金属くず!$AK$27</f>
        <v>100</v>
      </c>
      <c r="T43" s="557">
        <f>+ｾ.ｶﾞﾗｽ･ｺﾝｸﾘ･陶磁器くず!$AK$27</f>
        <v>1000</v>
      </c>
      <c r="U43" s="557">
        <f>+ｿ.鉱さい!$AK$27</f>
        <v>0</v>
      </c>
      <c r="V43" s="557">
        <f>+ﾀ.がれき類!$AK$27</f>
        <v>1000</v>
      </c>
      <c r="W43" s="557">
        <f>+ﾁ.動物のふん尿!$AK$27</f>
        <v>0</v>
      </c>
      <c r="X43" s="557">
        <f>+ﾂ.動物の死体!$AK$27</f>
        <v>0</v>
      </c>
      <c r="Y43" s="557">
        <f>+ﾃ.ばいじん!$AK$27</f>
        <v>0</v>
      </c>
      <c r="Z43" s="558">
        <f>+ﾄ.混合廃棄物その他!$AK$27</f>
        <v>500</v>
      </c>
      <c r="AA43" s="559">
        <f t="shared" si="4"/>
        <v>3740</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20</v>
      </c>
      <c r="I45" s="563">
        <f>+ｳ.廃油!$AR$24</f>
        <v>100</v>
      </c>
      <c r="J45" s="563">
        <f>+ｴ.廃酸!$AR$24</f>
        <v>0</v>
      </c>
      <c r="K45" s="563">
        <f>+ｵ.廃ｱﾙｶﾘ!$AR$24</f>
        <v>0</v>
      </c>
      <c r="L45" s="563">
        <f>+ｶ.廃ﾌﾟﾗ類!$AR$24</f>
        <v>500</v>
      </c>
      <c r="M45" s="563">
        <f>+ｷ.紙くず!$AR$24</f>
        <v>20</v>
      </c>
      <c r="N45" s="563">
        <f>+ｸ.木くず!$AR$24</f>
        <v>500</v>
      </c>
      <c r="O45" s="563">
        <f>+ｹ.繊維くず!$AR$24</f>
        <v>0</v>
      </c>
      <c r="P45" s="563">
        <f>+ｺ.動植物性残さ!$AR$24</f>
        <v>0</v>
      </c>
      <c r="Q45" s="563">
        <f>+ｻ.動物系固形不要物!$AR$24</f>
        <v>0</v>
      </c>
      <c r="R45" s="563">
        <f>+ｼ.ｺﾞﾑくず!$AR$24</f>
        <v>0</v>
      </c>
      <c r="S45" s="563">
        <f>+ｽ.金属くず!$AR$24</f>
        <v>100</v>
      </c>
      <c r="T45" s="563">
        <f>+ｾ.ｶﾞﾗｽ･ｺﾝｸﾘ･陶磁器くず!$AR$24</f>
        <v>1000</v>
      </c>
      <c r="U45" s="563">
        <f>+ｿ.鉱さい!$AR$24</f>
        <v>0</v>
      </c>
      <c r="V45" s="563">
        <f>+ﾀ.がれき類!$AR$24</f>
        <v>1000</v>
      </c>
      <c r="W45" s="563">
        <f>+ﾁ.動物のふん尿!$AR$24</f>
        <v>0</v>
      </c>
      <c r="X45" s="563">
        <f>+ﾂ.動物の死体!$AR$24</f>
        <v>0</v>
      </c>
      <c r="Y45" s="563">
        <f>+ﾃ.ばいじん!$AR$24</f>
        <v>0</v>
      </c>
      <c r="Z45" s="564">
        <f>+ﾄ.混合廃棄物その他!$AR$24</f>
        <v>500</v>
      </c>
      <c r="AA45" s="565">
        <f t="shared" si="4"/>
        <v>3740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3713.8</v>
      </c>
      <c r="I55" s="634">
        <f t="shared" si="10"/>
        <v>100.1</v>
      </c>
      <c r="J55" s="634">
        <f t="shared" si="10"/>
        <v>0</v>
      </c>
      <c r="K55" s="634">
        <f t="shared" si="10"/>
        <v>10.7</v>
      </c>
      <c r="L55" s="634">
        <f t="shared" si="10"/>
        <v>696.8</v>
      </c>
      <c r="M55" s="634">
        <f t="shared" si="10"/>
        <v>31.9</v>
      </c>
      <c r="N55" s="634">
        <f t="shared" si="10"/>
        <v>7497.3</v>
      </c>
      <c r="O55" s="634">
        <f t="shared" si="10"/>
        <v>0</v>
      </c>
      <c r="P55" s="634">
        <f t="shared" si="10"/>
        <v>0</v>
      </c>
      <c r="Q55" s="634">
        <f t="shared" si="10"/>
        <v>0</v>
      </c>
      <c r="R55" s="634">
        <f t="shared" si="10"/>
        <v>0</v>
      </c>
      <c r="S55" s="634">
        <f t="shared" si="10"/>
        <v>105</v>
      </c>
      <c r="T55" s="634">
        <f t="shared" si="10"/>
        <v>2369</v>
      </c>
      <c r="U55" s="634">
        <f t="shared" si="10"/>
        <v>0</v>
      </c>
      <c r="V55" s="634">
        <f t="shared" si="10"/>
        <v>19528.2</v>
      </c>
      <c r="W55" s="634">
        <f t="shared" si="10"/>
        <v>0</v>
      </c>
      <c r="X55" s="634">
        <f t="shared" si="10"/>
        <v>0</v>
      </c>
      <c r="Y55" s="634">
        <f t="shared" si="10"/>
        <v>0</v>
      </c>
      <c r="Z55" s="634">
        <f t="shared" si="10"/>
        <v>1304</v>
      </c>
      <c r="AA55" s="633">
        <f>+AA9+AA19+AA20</f>
        <v>35356.800000000003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30"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5年   5月    20日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東京都新宿区西新宿3-7-1　   　　　　　　　　                   　　　新宿ﾊﾟｰｸﾀﾜｰ31F</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東亜建設工業(株)　東日本建築支店
執行役員支店長　   北林　勇武</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03-6758-2606</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東亜建設工業株式会社　東日本建築支店</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2649</v>
      </c>
      <c r="Q25" s="989"/>
      <c r="R25" s="989"/>
      <c r="S25" s="989"/>
      <c r="T25" s="989"/>
      <c r="U25" s="990"/>
    </row>
    <row r="26" spans="1:22" ht="26.25" customHeight="1" x14ac:dyDescent="0.15">
      <c r="C26" s="1002" t="s">
        <v>11</v>
      </c>
      <c r="D26" s="1003"/>
      <c r="E26" s="1004"/>
      <c r="F26" s="1021" t="str">
        <f>+表紙!F50</f>
        <v>東京都新宿区西新宿3-7-1　新宿ﾊﾟｰｸﾀﾜｰ３１Ｆ</v>
      </c>
      <c r="G26" s="1022"/>
      <c r="H26" s="1022"/>
      <c r="I26" s="1022"/>
      <c r="J26" s="1022"/>
      <c r="K26" s="1022"/>
      <c r="L26" s="1022"/>
      <c r="M26" s="1022"/>
      <c r="N26" s="454" t="s">
        <v>172</v>
      </c>
      <c r="O26" s="383"/>
      <c r="P26" s="383"/>
      <c r="Q26" s="1016" t="str">
        <f>IF(+表紙!Q50="","",+表紙!Q50)</f>
        <v>03-6758-2606</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建設業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86879</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244</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10</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31616.800000000003</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分別を徹底し、再資源化率の高い処分業者に処理委託した。</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9</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3740</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引き続き、分別を徹底し、再資源化率の高い処分業者に処理委託する。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汚泥、廃プラスチック、紙くず、木くず、金属くず、ｶﾞﾗｽ・陶磁器くず、その他ガレキ、コンガラ、
アスコンガラ、混廃
分別収集の徹底。</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同上</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31616.800000000003</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31616.800000000003</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3740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3740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2024-05-21T00:26:26Z</dcterms:created>
  <dcterms:modified xsi:type="dcterms:W3CDTF">2024-09-05T05:44:12Z</dcterms:modified>
</cp:coreProperties>
</file>