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1575" yWindow="1635" windowWidth="21600" windowHeight="11295"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8" i="92" l="1"/>
  <c r="Z53" i="94"/>
  <c r="AS32" i="74"/>
  <c r="H54" i="94"/>
  <c r="AS32" i="75"/>
  <c r="I54" i="94"/>
  <c r="AS32" i="76"/>
  <c r="J54" i="94"/>
  <c r="AS32" i="77"/>
  <c r="K54" i="94"/>
  <c r="AS32" i="78"/>
  <c r="L54" i="94"/>
  <c r="AS32" i="85"/>
  <c r="M54" i="94"/>
  <c r="AS32" i="86"/>
  <c r="N54" i="94"/>
  <c r="AS32" i="87"/>
  <c r="O54" i="94"/>
  <c r="AS32" i="88"/>
  <c r="P54" i="94"/>
  <c r="AS32" i="89"/>
  <c r="Q54" i="94"/>
  <c r="AS32" i="79"/>
  <c r="R54" i="94"/>
  <c r="AS32" i="81"/>
  <c r="S54" i="94"/>
  <c r="AS32" i="84"/>
  <c r="T54" i="94"/>
  <c r="AS32" i="82"/>
  <c r="U54" i="94"/>
  <c r="AS32" i="80"/>
  <c r="V54" i="94"/>
  <c r="AS32" i="90"/>
  <c r="W54" i="94"/>
  <c r="AS32" i="91"/>
  <c r="X54" i="94"/>
  <c r="AS32" i="83"/>
  <c r="Y54" i="94"/>
  <c r="AS32" i="92"/>
  <c r="Z54" i="94"/>
  <c r="AS32" i="2"/>
  <c r="G54" i="94"/>
  <c r="AS28" i="74"/>
  <c r="H53" i="94"/>
  <c r="AS28" i="75"/>
  <c r="I53" i="94"/>
  <c r="AS28" i="76"/>
  <c r="J53" i="94"/>
  <c r="AS28" i="77"/>
  <c r="K53" i="94"/>
  <c r="AS28" i="78"/>
  <c r="L53" i="94"/>
  <c r="AS28" i="85"/>
  <c r="M53" i="94"/>
  <c r="AS28" i="86"/>
  <c r="N53" i="94"/>
  <c r="AS28" i="87"/>
  <c r="O53" i="94"/>
  <c r="AS28" i="88"/>
  <c r="P53" i="94"/>
  <c r="AS28" i="89"/>
  <c r="Q53" i="94"/>
  <c r="AS28" i="79"/>
  <c r="R53" i="94"/>
  <c r="AS28" i="81"/>
  <c r="S53" i="94"/>
  <c r="AS28" i="84"/>
  <c r="T53" i="94"/>
  <c r="AS28" i="82"/>
  <c r="U53" i="94"/>
  <c r="AS28" i="80"/>
  <c r="V53" i="94"/>
  <c r="AS28" i="90"/>
  <c r="W53" i="94"/>
  <c r="AS28" i="91"/>
  <c r="X53" i="94"/>
  <c r="AS28" i="83"/>
  <c r="Y53" i="94"/>
  <c r="AS28" i="2"/>
  <c r="G53" i="94"/>
  <c r="F24" i="98"/>
  <c r="L31" i="98"/>
  <c r="F36" i="98"/>
  <c r="F35" i="98"/>
  <c r="L33" i="98"/>
  <c r="L32" i="98"/>
  <c r="L30" i="98"/>
  <c r="L29" i="98"/>
  <c r="F29" i="98"/>
  <c r="C13" i="98"/>
  <c r="H33" i="2"/>
  <c r="R30" i="2"/>
  <c r="P27" i="2"/>
  <c r="F12" i="2"/>
  <c r="H24" i="2"/>
  <c r="AL31" i="83"/>
  <c r="Y52" i="94"/>
  <c r="AL31" i="91"/>
  <c r="X52" i="94"/>
  <c r="AL31" i="90"/>
  <c r="W52" i="94"/>
  <c r="AL31" i="82"/>
  <c r="U52" i="94"/>
  <c r="AL31" i="79"/>
  <c r="R52" i="94"/>
  <c r="AL31" i="89"/>
  <c r="Q52" i="94"/>
  <c r="AL31" i="88"/>
  <c r="P52" i="94"/>
  <c r="AL31" i="87"/>
  <c r="O52" i="94"/>
  <c r="AL31" i="77"/>
  <c r="K52" i="94"/>
  <c r="AL31" i="76"/>
  <c r="J52" i="94"/>
  <c r="AL31" i="75"/>
  <c r="I52" i="94"/>
  <c r="AL31" i="74"/>
  <c r="H52" i="94"/>
  <c r="AL31" i="2"/>
  <c r="G52" i="94"/>
  <c r="P22" i="92"/>
  <c r="Z51" i="94"/>
  <c r="P22" i="83"/>
  <c r="Y51" i="94"/>
  <c r="P22" i="91"/>
  <c r="X51" i="94"/>
  <c r="P22" i="90"/>
  <c r="W51" i="94"/>
  <c r="P22" i="80"/>
  <c r="V51" i="94"/>
  <c r="P22" i="82"/>
  <c r="U51" i="94"/>
  <c r="P22" i="84"/>
  <c r="T51" i="94"/>
  <c r="P22" i="81"/>
  <c r="S51" i="94"/>
  <c r="P22" i="79"/>
  <c r="R51" i="94"/>
  <c r="P22" i="89"/>
  <c r="Q51" i="94"/>
  <c r="P22" i="88"/>
  <c r="P51" i="94"/>
  <c r="P22" i="87"/>
  <c r="O51" i="94"/>
  <c r="P22" i="86"/>
  <c r="N51" i="94"/>
  <c r="P22" i="85"/>
  <c r="M51" i="94"/>
  <c r="P22" i="78"/>
  <c r="L51" i="94"/>
  <c r="P22" i="77"/>
  <c r="K51" i="94"/>
  <c r="P22" i="76"/>
  <c r="J51" i="94"/>
  <c r="P22" i="75"/>
  <c r="I51" i="94"/>
  <c r="P22" i="74"/>
  <c r="H51" i="94"/>
  <c r="P22" i="2"/>
  <c r="G51" i="94"/>
  <c r="AO18" i="2"/>
  <c r="AH18" i="2"/>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c r="AS24" i="75"/>
  <c r="I45" i="94"/>
  <c r="AS24" i="76"/>
  <c r="H31" i="76"/>
  <c r="AS24" i="77"/>
  <c r="H31" i="77"/>
  <c r="AS24" i="78"/>
  <c r="AS24" i="85"/>
  <c r="H31" i="85"/>
  <c r="AS24" i="86"/>
  <c r="H31" i="86"/>
  <c r="AS24" i="87"/>
  <c r="O45" i="94"/>
  <c r="AS24" i="88"/>
  <c r="P45" i="94"/>
  <c r="AS24" i="89"/>
  <c r="Q45" i="94"/>
  <c r="AS24" i="79"/>
  <c r="R45" i="94"/>
  <c r="AS24" i="81"/>
  <c r="H31" i="81"/>
  <c r="AS24" i="84"/>
  <c r="H31" i="84"/>
  <c r="AS24" i="82"/>
  <c r="H31" i="82"/>
  <c r="AS24" i="80"/>
  <c r="H31" i="80"/>
  <c r="AS24" i="90"/>
  <c r="H31" i="90"/>
  <c r="AS24" i="91"/>
  <c r="X45" i="94"/>
  <c r="AS24" i="83"/>
  <c r="H31" i="83"/>
  <c r="AS24" i="92"/>
  <c r="AS24" i="2"/>
  <c r="G45" i="94"/>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c r="AO18" i="75"/>
  <c r="AH18" i="75"/>
  <c r="AO18" i="76"/>
  <c r="AH18" i="76"/>
  <c r="AO18" i="77"/>
  <c r="AH18" i="77"/>
  <c r="Y18" i="77"/>
  <c r="AO18" i="78"/>
  <c r="AH18" i="78"/>
  <c r="Y18" i="78"/>
  <c r="AO18" i="85"/>
  <c r="AH18" i="85"/>
  <c r="Y18" i="85"/>
  <c r="AO18" i="86"/>
  <c r="AH18" i="86"/>
  <c r="Y18" i="86"/>
  <c r="AO18" i="87"/>
  <c r="AH18" i="87"/>
  <c r="Y18" i="87"/>
  <c r="R30" i="87"/>
  <c r="P27" i="87"/>
  <c r="F12" i="87"/>
  <c r="H24" i="87"/>
  <c r="AO18" i="88"/>
  <c r="AH18" i="88"/>
  <c r="Y18" i="88"/>
  <c r="P16" i="88"/>
  <c r="P50" i="94"/>
  <c r="AO18" i="89"/>
  <c r="AH18" i="89"/>
  <c r="Y18" i="89"/>
  <c r="AO18" i="79"/>
  <c r="AH18" i="79"/>
  <c r="Y18" i="79"/>
  <c r="AO18" i="81"/>
  <c r="AH18" i="81"/>
  <c r="Y18" i="81"/>
  <c r="AO18" i="84"/>
  <c r="AH18" i="84"/>
  <c r="AO18" i="82"/>
  <c r="AH18" i="82"/>
  <c r="Y18" i="82"/>
  <c r="AO18" i="80"/>
  <c r="AH18" i="80"/>
  <c r="AO18" i="90"/>
  <c r="AH18" i="90"/>
  <c r="AO18" i="91"/>
  <c r="AH18" i="91"/>
  <c r="R30" i="91"/>
  <c r="P27" i="91"/>
  <c r="AL27" i="91"/>
  <c r="X43" i="94"/>
  <c r="AO18" i="83"/>
  <c r="AH18" i="83"/>
  <c r="AO18" i="92"/>
  <c r="AH18" i="92"/>
  <c r="Y18" i="92"/>
  <c r="Y21" i="92"/>
  <c r="H27" i="92"/>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c r="F12" i="74"/>
  <c r="H24" i="74"/>
  <c r="R30" i="75"/>
  <c r="P27" i="75"/>
  <c r="F12" i="75"/>
  <c r="H24" i="75"/>
  <c r="R30" i="76"/>
  <c r="P27" i="76"/>
  <c r="F12" i="76"/>
  <c r="H24" i="76"/>
  <c r="R30" i="77"/>
  <c r="P27" i="77"/>
  <c r="R30" i="78"/>
  <c r="P27" i="78"/>
  <c r="F12" i="78"/>
  <c r="H24" i="78"/>
  <c r="R30" i="85"/>
  <c r="P27" i="85"/>
  <c r="F12" i="85"/>
  <c r="H24" i="85"/>
  <c r="R30" i="86"/>
  <c r="P27" i="86"/>
  <c r="F12" i="86"/>
  <c r="H24" i="86"/>
  <c r="R30" i="88"/>
  <c r="P27" i="88"/>
  <c r="R30" i="89"/>
  <c r="P27" i="89"/>
  <c r="R30" i="79"/>
  <c r="P27" i="79"/>
  <c r="F12" i="79"/>
  <c r="H24" i="79"/>
  <c r="R30" i="81"/>
  <c r="P27" i="81"/>
  <c r="F12" i="81"/>
  <c r="H24" i="81"/>
  <c r="R30" i="84"/>
  <c r="P27" i="84"/>
  <c r="F12" i="84"/>
  <c r="H24" i="84"/>
  <c r="R30" i="82"/>
  <c r="P27" i="82"/>
  <c r="F12" i="82"/>
  <c r="H24" i="82"/>
  <c r="R30" i="80"/>
  <c r="P27" i="80"/>
  <c r="F12" i="80"/>
  <c r="H24" i="80"/>
  <c r="R30" i="90"/>
  <c r="P27" i="90"/>
  <c r="F12" i="90"/>
  <c r="H24" i="90"/>
  <c r="F12" i="91"/>
  <c r="H24" i="91"/>
  <c r="R30" i="83"/>
  <c r="P27" i="83"/>
  <c r="F12" i="83"/>
  <c r="H24" i="83"/>
  <c r="R30" i="92"/>
  <c r="P27" i="92"/>
  <c r="F12" i="92"/>
  <c r="H24" i="92"/>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41" i="94"/>
  <c r="P38" i="94"/>
  <c r="P37" i="94"/>
  <c r="Q40" i="94"/>
  <c r="R40" i="94"/>
  <c r="S40" i="94"/>
  <c r="T40" i="94"/>
  <c r="U40" i="94"/>
  <c r="V40" i="94"/>
  <c r="W40" i="94"/>
  <c r="X40" i="94"/>
  <c r="Y40" i="94"/>
  <c r="Z40" i="94"/>
  <c r="H41" i="94"/>
  <c r="I41" i="94"/>
  <c r="J41" i="94"/>
  <c r="K41" i="94"/>
  <c r="L41" i="94"/>
  <c r="M41" i="94"/>
  <c r="N41" i="94"/>
  <c r="O41" i="94"/>
  <c r="Q41" i="94"/>
  <c r="R41" i="94"/>
  <c r="S41" i="94"/>
  <c r="T41" i="94"/>
  <c r="U41" i="94"/>
  <c r="V41" i="94"/>
  <c r="W41" i="94"/>
  <c r="X41" i="94"/>
  <c r="Y41" i="94"/>
  <c r="Z41" i="94"/>
  <c r="H31" i="2"/>
  <c r="H45" i="94"/>
  <c r="Y18" i="84"/>
  <c r="H31" i="87"/>
  <c r="W45" i="94"/>
  <c r="M45" i="94"/>
  <c r="N45" i="94"/>
  <c r="F12" i="89"/>
  <c r="H24" i="89"/>
  <c r="Y18" i="91"/>
  <c r="P16" i="91"/>
  <c r="X50" i="94"/>
  <c r="G32" i="94"/>
  <c r="G31" i="94"/>
  <c r="H31" i="88"/>
  <c r="AL27" i="80"/>
  <c r="N38" i="94"/>
  <c r="N37" i="94"/>
  <c r="N19" i="94"/>
  <c r="Y45" i="94"/>
  <c r="J45" i="94"/>
  <c r="S45" i="94"/>
  <c r="Y21" i="89"/>
  <c r="H27" i="89"/>
  <c r="P16" i="89"/>
  <c r="Q50" i="94"/>
  <c r="Y21" i="78"/>
  <c r="H27" i="78"/>
  <c r="P16" i="78"/>
  <c r="L50" i="94"/>
  <c r="H31" i="75"/>
  <c r="Y21" i="88"/>
  <c r="H27" i="88"/>
  <c r="H31" i="89"/>
  <c r="AL27" i="75"/>
  <c r="H29" i="75"/>
  <c r="Y18" i="75"/>
  <c r="Y21" i="75"/>
  <c r="H27" i="75"/>
  <c r="Y21" i="87"/>
  <c r="H27" i="87"/>
  <c r="P16" i="87"/>
  <c r="O50" i="94"/>
  <c r="P16" i="82"/>
  <c r="U50" i="94"/>
  <c r="Y21" i="82"/>
  <c r="H27" i="82"/>
  <c r="Y21" i="86"/>
  <c r="H27" i="86"/>
  <c r="P16" i="86"/>
  <c r="N50" i="94"/>
  <c r="K32" i="94"/>
  <c r="K31" i="94"/>
  <c r="K26" i="94"/>
  <c r="K27" i="94"/>
  <c r="AA20" i="94"/>
  <c r="H31" i="91"/>
  <c r="AL27" i="86"/>
  <c r="AL31" i="86"/>
  <c r="N52" i="94"/>
  <c r="T45" i="94"/>
  <c r="S38" i="94"/>
  <c r="S37" i="94"/>
  <c r="S19" i="94"/>
  <c r="U38" i="94"/>
  <c r="U37" i="94"/>
  <c r="U19" i="94"/>
  <c r="M38" i="94"/>
  <c r="M37" i="94"/>
  <c r="M19" i="94"/>
  <c r="I38" i="94"/>
  <c r="I37" i="94"/>
  <c r="I19" i="94"/>
  <c r="AL27" i="84"/>
  <c r="AA25" i="94"/>
  <c r="AL27" i="89"/>
  <c r="AL27" i="79"/>
  <c r="R43" i="94"/>
  <c r="AL27" i="85"/>
  <c r="AL31" i="85"/>
  <c r="M52" i="94"/>
  <c r="Q31" i="94"/>
  <c r="N32" i="94"/>
  <c r="N31" i="94"/>
  <c r="N26" i="94"/>
  <c r="N27" i="94"/>
  <c r="Y21" i="91"/>
  <c r="H27" i="91"/>
  <c r="P16" i="92"/>
  <c r="Z50" i="94"/>
  <c r="AA22" i="94"/>
  <c r="AA28" i="94"/>
  <c r="AL27" i="90"/>
  <c r="H29" i="90"/>
  <c r="AL27" i="78"/>
  <c r="G26" i="94"/>
  <c r="G27" i="94"/>
  <c r="G38" i="94"/>
  <c r="G37" i="94"/>
  <c r="G19" i="94"/>
  <c r="Y18" i="74"/>
  <c r="AL27" i="74"/>
  <c r="Y18" i="76"/>
  <c r="AL27" i="76"/>
  <c r="H29" i="91"/>
  <c r="P16" i="81"/>
  <c r="S50" i="94"/>
  <c r="Y21" i="81"/>
  <c r="H27" i="81"/>
  <c r="P16" i="85"/>
  <c r="M50" i="94"/>
  <c r="Y21" i="85"/>
  <c r="H27" i="85"/>
  <c r="P19" i="94"/>
  <c r="J38" i="94"/>
  <c r="J37" i="94"/>
  <c r="J19" i="94"/>
  <c r="X32" i="94"/>
  <c r="X31" i="94"/>
  <c r="X26" i="94"/>
  <c r="X27" i="94"/>
  <c r="AA44" i="94"/>
  <c r="AA46" i="94"/>
  <c r="AA47" i="94"/>
  <c r="AA21" i="94"/>
  <c r="AL27" i="87"/>
  <c r="AA24" i="94"/>
  <c r="Y18" i="80"/>
  <c r="Y18" i="90"/>
  <c r="AL27" i="92"/>
  <c r="AL31" i="92"/>
  <c r="Z52" i="94"/>
  <c r="AA23" i="94"/>
  <c r="K45" i="94"/>
  <c r="V45" i="94"/>
  <c r="Q38" i="94"/>
  <c r="Q37" i="94"/>
  <c r="Q19" i="94"/>
  <c r="V38" i="94"/>
  <c r="V37" i="94"/>
  <c r="V19" i="94"/>
  <c r="L38" i="94"/>
  <c r="L37" i="94"/>
  <c r="L19" i="94"/>
  <c r="W32" i="94"/>
  <c r="W31" i="94"/>
  <c r="W26" i="94"/>
  <c r="W27" i="94"/>
  <c r="S32" i="94"/>
  <c r="S31" i="94"/>
  <c r="S26" i="94"/>
  <c r="S27" i="94"/>
  <c r="W38" i="94"/>
  <c r="W37" i="94"/>
  <c r="W19" i="94"/>
  <c r="U32" i="94"/>
  <c r="U31" i="94"/>
  <c r="U26" i="94"/>
  <c r="U27" i="94"/>
  <c r="Y38" i="94"/>
  <c r="Y37" i="94"/>
  <c r="Y19" i="94"/>
  <c r="J32" i="94"/>
  <c r="J31" i="94"/>
  <c r="J26" i="94"/>
  <c r="J27" i="94"/>
  <c r="H29" i="79"/>
  <c r="AA34" i="94"/>
  <c r="AL27" i="81"/>
  <c r="AL31" i="81"/>
  <c r="S52" i="94"/>
  <c r="R38" i="94"/>
  <c r="R37" i="94"/>
  <c r="R19" i="94"/>
  <c r="K38" i="94"/>
  <c r="K37" i="94"/>
  <c r="K19" i="94"/>
  <c r="Z32" i="94"/>
  <c r="Z31" i="94"/>
  <c r="Z26" i="94"/>
  <c r="Z27" i="94"/>
  <c r="V32" i="94"/>
  <c r="V31" i="94"/>
  <c r="V26" i="94"/>
  <c r="V27" i="94"/>
  <c r="O32" i="94"/>
  <c r="O31" i="94"/>
  <c r="O26" i="94"/>
  <c r="O27" i="94"/>
  <c r="P32" i="94"/>
  <c r="P31" i="94"/>
  <c r="P26" i="94"/>
  <c r="P27" i="94"/>
  <c r="AA29" i="94"/>
  <c r="AA36" i="94"/>
  <c r="M32" i="94"/>
  <c r="M31" i="94"/>
  <c r="M26" i="94"/>
  <c r="M27" i="94"/>
  <c r="T38" i="94"/>
  <c r="T37" i="94"/>
  <c r="T19" i="94"/>
  <c r="X38" i="94"/>
  <c r="X37" i="94"/>
  <c r="X19" i="94"/>
  <c r="H38" i="94"/>
  <c r="AA39" i="94"/>
  <c r="I32" i="94"/>
  <c r="I31" i="94"/>
  <c r="I26" i="94"/>
  <c r="I27" i="94"/>
  <c r="Q26" i="94"/>
  <c r="Q27" i="94"/>
  <c r="AL27" i="83"/>
  <c r="Y18" i="83"/>
  <c r="AL27" i="82"/>
  <c r="Y21" i="79"/>
  <c r="H27" i="79"/>
  <c r="P16" i="79"/>
  <c r="R50" i="94"/>
  <c r="Y21" i="77"/>
  <c r="H27" i="77"/>
  <c r="P16" i="77"/>
  <c r="K50" i="94"/>
  <c r="H31" i="92"/>
  <c r="Z45" i="94"/>
  <c r="P16" i="75"/>
  <c r="I50" i="94"/>
  <c r="Y21" i="84"/>
  <c r="H27" i="84"/>
  <c r="P16" i="84"/>
  <c r="T50" i="94"/>
  <c r="H31" i="79"/>
  <c r="AA41" i="94"/>
  <c r="H32" i="94"/>
  <c r="AA33" i="94"/>
  <c r="F12" i="88"/>
  <c r="H24" i="88"/>
  <c r="AL27" i="88"/>
  <c r="F12" i="77"/>
  <c r="H24" i="77"/>
  <c r="AL27" i="77"/>
  <c r="AA35" i="94"/>
  <c r="Y18" i="2"/>
  <c r="AL27" i="2"/>
  <c r="AA40" i="94"/>
  <c r="Z38" i="94"/>
  <c r="Z37" i="94"/>
  <c r="Z19" i="94"/>
  <c r="O38" i="94"/>
  <c r="O37" i="94"/>
  <c r="O19" i="94"/>
  <c r="Y32" i="94"/>
  <c r="Y31" i="94"/>
  <c r="Y26" i="94"/>
  <c r="Y27" i="94"/>
  <c r="T32" i="94"/>
  <c r="T31" i="94"/>
  <c r="T26" i="94"/>
  <c r="T27" i="94"/>
  <c r="R32" i="94"/>
  <c r="R31" i="94"/>
  <c r="R26" i="94"/>
  <c r="R27" i="94"/>
  <c r="L32" i="94"/>
  <c r="L31" i="94"/>
  <c r="L26" i="94"/>
  <c r="L27" i="94"/>
  <c r="AA30" i="94"/>
  <c r="AA42" i="94"/>
  <c r="H31" i="78"/>
  <c r="L45" i="94"/>
  <c r="H29" i="78"/>
  <c r="AL31" i="78"/>
  <c r="L52" i="94"/>
  <c r="H29" i="80"/>
  <c r="AL31" i="80"/>
  <c r="V52" i="94"/>
  <c r="V43" i="94"/>
  <c r="H29" i="84"/>
  <c r="AL31" i="84"/>
  <c r="T52" i="94"/>
  <c r="L43" i="94"/>
  <c r="M9" i="94"/>
  <c r="M55" i="94"/>
  <c r="M16" i="94"/>
  <c r="M12" i="94"/>
  <c r="M18" i="94"/>
  <c r="M14" i="94"/>
  <c r="M10" i="94"/>
  <c r="M17" i="94"/>
  <c r="M15" i="94"/>
  <c r="M13" i="94"/>
  <c r="M11" i="94"/>
  <c r="S17" i="94"/>
  <c r="S15" i="94"/>
  <c r="S13" i="94"/>
  <c r="S11" i="94"/>
  <c r="S9" i="94"/>
  <c r="S55" i="94"/>
  <c r="S18" i="94"/>
  <c r="S16" i="94"/>
  <c r="S14" i="94"/>
  <c r="S12" i="94"/>
  <c r="S10" i="94"/>
  <c r="O18" i="94"/>
  <c r="O16" i="94"/>
  <c r="O14" i="94"/>
  <c r="O12" i="94"/>
  <c r="O10" i="94"/>
  <c r="O17" i="94"/>
  <c r="O15" i="94"/>
  <c r="O13" i="94"/>
  <c r="O11" i="94"/>
  <c r="O9" i="94"/>
  <c r="O55" i="94"/>
  <c r="Z17" i="94"/>
  <c r="Z9" i="94"/>
  <c r="Z55" i="94"/>
  <c r="Z15" i="94"/>
  <c r="Z13" i="94"/>
  <c r="Z11" i="94"/>
  <c r="Z18" i="94"/>
  <c r="Z16" i="94"/>
  <c r="Z14" i="94"/>
  <c r="Z12" i="94"/>
  <c r="Z10" i="94"/>
  <c r="Q14" i="94"/>
  <c r="Q17" i="94"/>
  <c r="Q15" i="94"/>
  <c r="Q11" i="94"/>
  <c r="Q13" i="94"/>
  <c r="Q9" i="94"/>
  <c r="Q55" i="94"/>
  <c r="Q18" i="94"/>
  <c r="Q16" i="94"/>
  <c r="Q12" i="94"/>
  <c r="Q10" i="94"/>
  <c r="P18" i="94"/>
  <c r="P17" i="94"/>
  <c r="P9" i="94"/>
  <c r="P55" i="94"/>
  <c r="P11" i="94"/>
  <c r="P15" i="94"/>
  <c r="P13" i="94"/>
  <c r="P16" i="94"/>
  <c r="P12" i="94"/>
  <c r="P10" i="94"/>
  <c r="P14" i="94"/>
  <c r="N18" i="94"/>
  <c r="N16" i="94"/>
  <c r="N14" i="94"/>
  <c r="N12" i="94"/>
  <c r="N10" i="94"/>
  <c r="N17" i="94"/>
  <c r="N15" i="94"/>
  <c r="N13" i="94"/>
  <c r="N11" i="94"/>
  <c r="N9" i="94"/>
  <c r="N55" i="94"/>
  <c r="Y12" i="94"/>
  <c r="Y10" i="94"/>
  <c r="Y17" i="94"/>
  <c r="Y13" i="94"/>
  <c r="Y9" i="94"/>
  <c r="Y15" i="94"/>
  <c r="Y11" i="94"/>
  <c r="Y18" i="94"/>
  <c r="Y16" i="94"/>
  <c r="Y14" i="94"/>
  <c r="V9" i="94"/>
  <c r="V55" i="94"/>
  <c r="V12" i="94"/>
  <c r="V10" i="94"/>
  <c r="V18" i="94"/>
  <c r="V16" i="94"/>
  <c r="V14" i="94"/>
  <c r="V17" i="94"/>
  <c r="V15" i="94"/>
  <c r="V13" i="94"/>
  <c r="V11" i="94"/>
  <c r="J17" i="94"/>
  <c r="J15" i="94"/>
  <c r="J13" i="94"/>
  <c r="J11" i="94"/>
  <c r="J9" i="94"/>
  <c r="J55" i="94"/>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c r="L16" i="94"/>
  <c r="L18" i="94"/>
  <c r="L14" i="94"/>
  <c r="L10" i="94"/>
  <c r="L15" i="94"/>
  <c r="L12" i="94"/>
  <c r="L17" i="94"/>
  <c r="L13" i="94"/>
  <c r="L11" i="94"/>
  <c r="L9" i="94"/>
  <c r="L55" i="94"/>
  <c r="T17" i="94"/>
  <c r="T18" i="94"/>
  <c r="T10" i="94"/>
  <c r="T13" i="94"/>
  <c r="T11" i="94"/>
  <c r="T12" i="94"/>
  <c r="T9" i="94"/>
  <c r="T55" i="94"/>
  <c r="T16" i="94"/>
  <c r="T14" i="94"/>
  <c r="T15" i="94"/>
  <c r="K17" i="94"/>
  <c r="K15" i="94"/>
  <c r="K13" i="94"/>
  <c r="K11" i="94"/>
  <c r="K9" i="94"/>
  <c r="K55" i="94"/>
  <c r="K18" i="94"/>
  <c r="K16" i="94"/>
  <c r="K14" i="94"/>
  <c r="K12" i="94"/>
  <c r="K10" i="94"/>
  <c r="W18" i="94"/>
  <c r="W16" i="94"/>
  <c r="W14" i="94"/>
  <c r="W12" i="94"/>
  <c r="W10" i="94"/>
  <c r="W17" i="94"/>
  <c r="W15" i="94"/>
  <c r="W13" i="94"/>
  <c r="W11" i="94"/>
  <c r="W9" i="94"/>
  <c r="W55" i="94"/>
  <c r="G18" i="94"/>
  <c r="G16" i="94"/>
  <c r="G14" i="94"/>
  <c r="G12" i="94"/>
  <c r="G10" i="94"/>
  <c r="G17" i="94"/>
  <c r="G15" i="94"/>
  <c r="G13" i="94"/>
  <c r="G11" i="94"/>
  <c r="G9" i="94"/>
  <c r="I10" i="94"/>
  <c r="I13" i="94"/>
  <c r="I17" i="94"/>
  <c r="I15" i="94"/>
  <c r="I11" i="94"/>
  <c r="I9" i="94"/>
  <c r="I55" i="94"/>
  <c r="I18" i="94"/>
  <c r="I16" i="94"/>
  <c r="I14" i="94"/>
  <c r="I12" i="94"/>
  <c r="R15" i="94"/>
  <c r="R13" i="94"/>
  <c r="R11" i="94"/>
  <c r="R9" i="94"/>
  <c r="R55" i="94"/>
  <c r="R17" i="94"/>
  <c r="R18" i="94"/>
  <c r="R16" i="94"/>
  <c r="R14" i="94"/>
  <c r="R12" i="94"/>
  <c r="R10" i="94"/>
  <c r="Y55" i="94"/>
  <c r="W43" i="94"/>
  <c r="T43" i="94"/>
  <c r="AA45" i="94"/>
  <c r="I43" i="94"/>
  <c r="H29" i="89"/>
  <c r="Q43" i="94"/>
  <c r="N43" i="94"/>
  <c r="H29" i="86"/>
  <c r="H29" i="85"/>
  <c r="M43" i="94"/>
  <c r="G55" i="94"/>
  <c r="H29" i="81"/>
  <c r="S43" i="94"/>
  <c r="P16" i="76"/>
  <c r="J50" i="94"/>
  <c r="Y21" i="76"/>
  <c r="H27" i="76"/>
  <c r="Y21" i="80"/>
  <c r="H27" i="80"/>
  <c r="P16" i="80"/>
  <c r="V50" i="94"/>
  <c r="H29" i="76"/>
  <c r="J43" i="94"/>
  <c r="H29" i="92"/>
  <c r="Z43" i="94"/>
  <c r="O43" i="94"/>
  <c r="H29" i="87"/>
  <c r="H29" i="74"/>
  <c r="H43" i="94"/>
  <c r="Y21" i="90"/>
  <c r="H27" i="90"/>
  <c r="P16" i="90"/>
  <c r="W50" i="94"/>
  <c r="Y21" i="74"/>
  <c r="H27" i="74"/>
  <c r="P16" i="74"/>
  <c r="H50" i="94"/>
  <c r="H29" i="77"/>
  <c r="K43" i="94"/>
  <c r="U43" i="94"/>
  <c r="H29" i="82"/>
  <c r="H37" i="94"/>
  <c r="AA38" i="94"/>
  <c r="G43" i="94"/>
  <c r="H29" i="2"/>
  <c r="H31" i="94"/>
  <c r="AA32" i="94"/>
  <c r="P16" i="83"/>
  <c r="Y50" i="94"/>
  <c r="Y21" i="83"/>
  <c r="H27" i="83"/>
  <c r="X55" i="94"/>
  <c r="P16" i="2"/>
  <c r="G50" i="94"/>
  <c r="Y21" i="2"/>
  <c r="H27" i="2"/>
  <c r="H29" i="88"/>
  <c r="P43" i="94"/>
  <c r="Y43" i="94"/>
  <c r="H29" i="83"/>
  <c r="AA43" i="94"/>
  <c r="H19" i="94"/>
  <c r="AA37" i="94"/>
  <c r="H26" i="94"/>
  <c r="AA31" i="94"/>
  <c r="H15" i="94"/>
  <c r="H13" i="94"/>
  <c r="H16" i="94"/>
  <c r="H10" i="94"/>
  <c r="H17" i="94"/>
  <c r="H9" i="94"/>
  <c r="H12" i="94"/>
  <c r="H11" i="94"/>
  <c r="H14" i="94"/>
  <c r="H18" i="94"/>
  <c r="AA26" i="94"/>
  <c r="H27" i="94"/>
  <c r="AA27" i="94"/>
  <c r="AA19" i="94"/>
  <c r="AA14" i="94"/>
  <c r="M63" i="95"/>
  <c r="M40" i="98"/>
  <c r="AA15" i="94"/>
  <c r="M64" i="95"/>
  <c r="M41" i="98"/>
  <c r="AA16" i="94"/>
  <c r="M65" i="95"/>
  <c r="M42" i="98"/>
  <c r="AA17" i="94"/>
  <c r="M66" i="95"/>
  <c r="M43" i="98"/>
  <c r="AA12" i="94"/>
  <c r="H66" i="95"/>
  <c r="H43" i="98"/>
  <c r="AA11" i="94"/>
  <c r="H65" i="95"/>
  <c r="H42" i="98"/>
  <c r="AA18" i="94"/>
  <c r="M67" i="95"/>
  <c r="M44" i="98"/>
  <c r="AA10" i="94"/>
  <c r="H64" i="95"/>
  <c r="H41" i="98"/>
  <c r="AA13" i="94"/>
  <c r="H67" i="95"/>
  <c r="H44" i="98"/>
  <c r="H55" i="94"/>
  <c r="AA9" i="94"/>
  <c r="H63" i="95"/>
  <c r="H40" i="98"/>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<sst xmlns="http://schemas.openxmlformats.org/spreadsheetml/2006/main" count="3276" uniqueCount="461">
  <si>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</si>
  <si>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</si>
  <si>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</si>
  <si>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</si>
  <si>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</si>
  <si>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</si>
  <si>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</si>
  <si>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</si>
  <si>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</si>
  <si>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</si>
  <si>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</si>
  <si>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</si>
  <si>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</si>
  <si>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</si>
  <si>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</si>
  <si>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</si>
  <si>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</si>
  <si>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</si>
  <si>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</si>
  <si>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</si>
  <si>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</si>
  <si>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</si>
  <si>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</si>
  <si>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</si>
  <si>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</si>
  <si>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</si>
  <si>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</si>
  <si>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</si>
  <si>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</si>
  <si>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</si>
  <si>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</si>
  <si>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</si>
  <si>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</si>
  <si>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</si>
  <si>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</si>
  <si>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</si>
  <si>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</si>
  <si>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</si>
  <si>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</si>
  <si>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</si>
  <si>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</si>
  <si>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</si>
  <si>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</si>
  <si>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</si>
  <si>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</si>
  <si>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</si>
  <si>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</si>
  <si>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</si>
  <si>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</si>
  <si>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</si>
  <si>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</si>
  <si>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</si>
  <si>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</si>
  <si>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</si>
  <si>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</si>
  <si>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</si>
  <si>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</si>
  <si>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</si>
  <si>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</si>
  <si>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</si>
  <si>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</si>
  <si>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</si>
  <si>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</si>
  <si>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</si>
  <si>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</si>
  <si>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</si>
  <si>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</si>
  <si>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</si>
  <si>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</si>
  <si>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</si>
  <si>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</si>
  <si>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</si>
  <si>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</si>
  <si>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</si>
  <si>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</si>
  <si>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</si>
  <si>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</si>
  <si>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</si>
  <si>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</si>
  <si>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</si>
  <si>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</si>
  <si>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</si>
  <si>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</si>
  <si>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</si>
  <si>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</si>
  <si>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</si>
  <si>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</si>
  <si>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</si>
  <si>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</si>
  <si>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</si>
  <si>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</si>
  <si>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</si>
  <si>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</si>
  <si>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</si>
  <si>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</si>
  <si>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</si>
  <si>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</si>
  <si>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</si>
  <si>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</si>
  <si>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</si>
  <si>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</si>
  <si>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</si>
  <si>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</si>
  <si>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</si>
  <si>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</si>
  <si>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</si>
  <si>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</si>
  <si>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</si>
  <si>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</si>
  <si>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</si>
  <si>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</si>
  <si>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</si>
  <si>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</si>
  <si>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</si>
  <si>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</si>
  <si>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</si>
  <si>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</si>
  <si>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</si>
  <si>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</si>
  <si>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</si>
  <si>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</si>
  <si>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</si>
  <si>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</si>
  <si>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</si>
  <si>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</si>
  <si>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</si>
  <si>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</si>
  <si>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</si>
  <si>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</si>
  <si>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</si>
  <si>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</si>
  <si>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</si>
  <si>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</si>
  <si>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</si>
  <si>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</si>
  <si>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</si>
  <si>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</si>
  <si>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</si>
  <si>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</si>
  <si>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</si>
  <si>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</si>
  <si>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</si>
  <si>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</si>
  <si>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</si>
  <si>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</si>
  <si>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</si>
  <si>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</si>
  <si>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</si>
  <si>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</si>
  <si>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</si>
  <si>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</si>
  <si>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</si>
  <si>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</si>
  <si>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</si>
  <si>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</si>
  <si>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</si>
  <si>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</si>
  <si>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</si>
  <si>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</si>
  <si>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</si>
  <si>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</si>
  <si>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</si>
  <si>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</si>
  <si>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</si>
  <si>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</si>
  <si>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</si>
  <si>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</si>
  <si>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</si>
  <si>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</si>
  <si>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</si>
  <si>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</si>
  <si>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</si>
  <si>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</si>
  <si>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</si>
  <si>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</si>
  <si>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</si>
  <si>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</si>
  <si>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</si>
  <si>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</si>
  <si>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</si>
  <si>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</si>
  <si>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</si>
  <si>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</si>
  <si>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</si>
  <si>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</si>
  <si>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</si>
  <si>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</si>
  <si>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</si>
  <si>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</si>
  <si>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</si>
  <si>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</si>
  <si>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</si>
  <si>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</si>
  <si>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</si>
  <si>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</si>
  <si>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</si>
  <si>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</si>
  <si>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</si>
  <si>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</si>
  <si>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</si>
  <si>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</si>
  <si>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</si>
  <si>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</si>
  <si>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</si>
  <si>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</si>
  <si>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</si>
  <si>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</si>
  <si>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</si>
  <si>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</si>
  <si>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</si>
  <si>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</si>
  <si>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</si>
  <si>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</si>
  <si>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</si>
  <si>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</si>
  <si>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</si>
  <si>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</si>
  <si>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</si>
  <si>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</si>
  <si>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</si>
  <si>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</si>
  <si>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</si>
  <si>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</si>
  <si>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</si>
  <si>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</si>
  <si>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</si>
  <si>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</si>
  <si>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</si>
  <si>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</si>
  <si>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</si>
  <si>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</si>
  <si>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</si>
  <si>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</si>
  <si>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</si>
  <si>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</si>
  <si>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</si>
  <si>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</si>
  <si>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</si>
  <si>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</si>
  <si>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</si>
  <si>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</si>
  <si>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</si>
  <si>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</si>
  <si>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</si>
  <si>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</si>
  <si>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</si>
  <si>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</si>
  <si>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</si>
  <si>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</si>
  <si>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</si>
  <si>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</si>
  <si>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</si>
  <si>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</si>
  <si>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</si>
  <si>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</si>
  <si>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</si>
  <si>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</si>
  <si>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</si>
  <si>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</si>
  <si>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</si>
  <si>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</si>
  <si>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</si>
  <si>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</si>
  <si>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</si>
  <si>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</si>
  <si>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</si>
  <si>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</si>
  <si>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</si>
  <si>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</si>
  <si>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</si>
  <si>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</si>
  <si>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</si>
  <si>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</si>
  <si>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</si>
  <si>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</si>
  <si>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</si>
  <si>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</si>
  <si>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</si>
  <si>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</si>
  <si>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</si>
  <si>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</si>
  <si>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</si>
  <si>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</si>
  <si>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</si>
  <si>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</si>
  <si>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</si>
  <si>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</si>
  <si>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</si>
  <si>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</si>
  <si>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</si>
  <si>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</si>
  <si>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</si>
  <si>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</si>
  <si>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</si>
  <si>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</si>
  <si>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</si>
  <si>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</si>
  <si>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</si>
  <si>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</si>
  <si>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</si>
  <si>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</si>
  <si>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</si>
  <si>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</si>
  <si>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</si>
  <si>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</si>
  <si>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</si>
  <si>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</si>
  <si>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</si>
  <si>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</si>
  <si>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</si>
  <si>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</si>
  <si>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</si>
  <si>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</si>
  <si>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</si>
  <si>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</si>
  <si>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</si>
  <si>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</si>
  <si>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</si>
  <si>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</si>
  <si>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</si>
  <si>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</si>
  <si>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</si>
  <si>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</si>
  <si>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</si>
  <si>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</si>
  <si>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</si>
  <si>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</si>
  <si>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</si>
  <si>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</si>
  <si>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</si>
  <si>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</si>
  <si>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</si>
  <si>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</si>
  <si>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</si>
  <si>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</si>
  <si>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</si>
  <si>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</si>
  <si>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</si>
  <si>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</si>
  <si>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</si>
  <si>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</si>
  <si>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</si>
  <si>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</si>
  <si>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</si>
  <si>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</si>
  <si>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</si>
  <si>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</si>
  <si>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</si>
  <si>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</si>
  <si>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</si>
  <si>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</si>
  <si>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</si>
  <si>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</si>
  <si>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</si>
  <si>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</si>
  <si>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</si>
  <si>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</si>
  <si>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</si>
  <si>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</si>
  <si>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</si>
  <si>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</si>
  <si>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</si>
  <si>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</si>
  <si>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</si>
  <si>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</si>
  <si>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</si>
  <si>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</si>
  <si>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</si>
  <si>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</si>
  <si>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</si>
  <si>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</si>
  <si>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</si>
  <si>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</si>
  <si>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</si>
  <si>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</si>
  <si>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</si>
  <si>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</si>
  <si>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</si>
  <si>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</si>
  <si>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</si>
  <si>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</si>
  <si>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</si>
  <si>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</si>
  <si>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</si>
  <si>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</si>
  <si>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</si>
  <si>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</si>
  <si>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</si>
  <si>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</si>
  <si>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</si>
  <si>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</si>
  <si>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</si>
  <si>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</si>
  <si>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</si>
  <si>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</si>
  <si>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</si>
  <si>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</si>
  <si>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</si>
  <si>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</si>
  <si>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</si>
  <si>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</si>
  <si>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</si>
  <si>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</si>
  <si>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</si>
  <si>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</si>
  <si>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</si>
  <si>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</si>
  <si>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</si>
  <si>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</si>
  <si>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</si>
  <si>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</si>
  <si>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</si>
  <si>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</si>
  <si>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</si>
  <si>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</si>
  <si>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</si>
  <si>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</si>
  <si>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</si>
  <si>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</si>
  <si>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</si>
  <si>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</si>
  <si>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</si>
  <si>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</si>
  <si>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</si>
  <si>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</si>
  <si>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</si>
  <si>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</si>
  <si>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</si>
  <si>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</si>
  <si>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</si>
  <si>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</si>
  <si>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</si>
  <si>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</si>
  <si>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</si>
  <si>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</si>
  <si>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</si>
  <si>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</si>
  <si>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</si>
  <si>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</si>
  <si>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</si>
  <si>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</si>
  <si>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</si>
  <si>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</si>
  <si>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</si>
  <si>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</si>
  <si>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</si>
  <si>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</si>
  <si>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</si>
  <si>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</si>
  <si>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</si>
  <si>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</si>
  <si>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phoneticPr fontId="3"/>
  </si>
  <si>
    <t>横浜市長</t>
  </si>
  <si>
    <t>東京都千代田区九段北4-2-28</t>
    <phoneticPr fontId="3"/>
  </si>
  <si>
    <t>株式会社 ナカノフドー建設　国内事業本部
常務執行役員　後藤　俊二</t>
    <phoneticPr fontId="3"/>
  </si>
  <si>
    <t>03-3265ｰ4681</t>
    <phoneticPr fontId="3"/>
  </si>
  <si>
    <t>株式会社 ナカノフドー建設</t>
    <phoneticPr fontId="3"/>
  </si>
  <si>
    <t>東京都千代田区九段北４－２－２８</t>
    <phoneticPr fontId="3"/>
  </si>
  <si>
    <t>大分類：建設業　中分類：総合工事業</t>
    <phoneticPr fontId="3"/>
  </si>
  <si>
    <t>３２５人（令和６年４月１日現在）</t>
    <phoneticPr fontId="3"/>
  </si>
  <si>
    <t>令和6年6月26日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</si>
</sst>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3088" y="2212181"/>
          <a:ext cx="657225" cy="62865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3563" y="2202656"/>
          <a:ext cx="657225" cy="62865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3563" y="2202656"/>
          <a:ext cx="657225" cy="62865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3563" y="2193131"/>
          <a:ext cx="657225" cy="619125"/>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3563" y="2202656"/>
          <a:ext cx="657225" cy="62865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3563" y="2202656"/>
          <a:ext cx="657225" cy="62865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3563" y="2193131"/>
          <a:ext cx="657225" cy="62865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3563" y="2212181"/>
          <a:ext cx="657225" cy="62865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3563" y="2193131"/>
          <a:ext cx="657225" cy="62865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3563" y="2231231"/>
          <a:ext cx="657225" cy="619125"/>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3563" y="2202656"/>
          <a:ext cx="657225" cy="62865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3563" y="2202656"/>
          <a:ext cx="657225" cy="628650"/>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2" zoomScaleNormal="100" zoomScaleSheetLayoutView="100" workbookViewId="0">
      <selection activeCell="L35" sqref="L35"/>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451</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35" customHeight="1" x14ac:dyDescent="0.15">
      <c r="C33" s="78"/>
      <c r="O33" s="79"/>
      <c r="Q33" s="20"/>
      <c r="R33" s="20"/>
      <c r="S33" s="20"/>
    </row>
    <row r="34" spans="1:19" ht="14.25" x14ac:dyDescent="0.15">
      <c r="C34" s="78"/>
      <c r="L34" s="482" t="s">
        <v>460</v>
      </c>
      <c r="M34" s="483"/>
      <c r="N34" s="483"/>
      <c r="O34" s="484"/>
      <c r="Q34" s="20"/>
      <c r="R34" s="20"/>
      <c r="S34" s="20"/>
    </row>
    <row r="35" spans="1:19" ht="11.25" customHeight="1" x14ac:dyDescent="0.15">
      <c r="C35" s="78"/>
      <c r="O35" s="80"/>
      <c r="Q35" s="20"/>
      <c r="R35" s="20"/>
      <c r="S35" s="20"/>
    </row>
    <row r="36" spans="1:19" ht="13.5" x14ac:dyDescent="0.15">
      <c r="C36" s="514" t="s">
        <v>452</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453</v>
      </c>
      <c r="K39" s="473"/>
      <c r="L39" s="474"/>
      <c r="M39" s="474"/>
      <c r="N39" s="474"/>
      <c r="O39" s="475"/>
      <c r="Q39" s="20"/>
      <c r="R39" s="20"/>
    </row>
    <row r="40" spans="1:19" ht="26.25" customHeight="1" x14ac:dyDescent="0.15">
      <c r="C40" s="78"/>
      <c r="H40" s="23" t="s">
        <v>7</v>
      </c>
      <c r="I40" s="23"/>
      <c r="J40" s="473" t="s">
        <v>454</v>
      </c>
      <c r="K40" s="473"/>
      <c r="L40" s="474"/>
      <c r="M40" s="474"/>
      <c r="N40" s="474"/>
      <c r="O40" s="475"/>
    </row>
    <row r="41" spans="1:19" x14ac:dyDescent="0.15">
      <c r="C41" s="78"/>
      <c r="J41" s="21" t="s">
        <v>8</v>
      </c>
      <c r="O41" s="79"/>
    </row>
    <row r="42" spans="1:19" x14ac:dyDescent="0.15">
      <c r="C42" s="78"/>
      <c r="J42" s="24" t="s">
        <v>9</v>
      </c>
      <c r="K42" s="24"/>
      <c r="L42" s="526" t="s">
        <v>455</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456</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2655</v>
      </c>
      <c r="N48" s="489"/>
      <c r="O48" s="490"/>
    </row>
    <row r="49" spans="3:21" ht="18" customHeight="1" x14ac:dyDescent="0.15">
      <c r="C49" s="467" t="s">
        <v>11</v>
      </c>
      <c r="D49" s="468"/>
      <c r="E49" s="469"/>
      <c r="F49" s="522" t="s">
        <v>457</v>
      </c>
      <c r="G49" s="523"/>
      <c r="H49" s="523"/>
      <c r="I49" s="523"/>
      <c r="J49" s="523"/>
      <c r="K49" s="523"/>
      <c r="L49" s="126" t="s">
        <v>172</v>
      </c>
      <c r="M49" s="394"/>
      <c r="N49" s="491" t="s">
        <v>455</v>
      </c>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117</v>
      </c>
      <c r="G52" s="427"/>
      <c r="H52" s="427"/>
      <c r="I52" s="427"/>
      <c r="J52" s="30" t="s">
        <v>47</v>
      </c>
      <c r="K52" s="30"/>
      <c r="L52" s="428" t="s">
        <v>458</v>
      </c>
      <c r="M52" s="428"/>
      <c r="N52" s="429"/>
      <c r="O52" s="430"/>
    </row>
    <row r="53" spans="3:21" ht="22.5" customHeight="1" x14ac:dyDescent="0.15">
      <c r="C53" s="296"/>
      <c r="D53" s="307" t="s">
        <v>19</v>
      </c>
      <c r="E53" s="308" t="s">
        <v>365</v>
      </c>
      <c r="F53" s="417" t="s">
        <v>366</v>
      </c>
      <c r="G53" s="418"/>
      <c r="H53" s="419"/>
      <c r="I53" s="417" t="s">
        <v>367</v>
      </c>
      <c r="J53" s="421"/>
      <c r="K53" s="431"/>
      <c r="L53" s="422"/>
      <c r="M53" s="423"/>
      <c r="N53" s="397" t="s">
        <v>368</v>
      </c>
      <c r="O53" s="398"/>
    </row>
    <row r="54" spans="3:21" ht="22.5" customHeight="1" x14ac:dyDescent="0.15">
      <c r="C54" s="296"/>
      <c r="D54" s="295"/>
      <c r="E54" s="311"/>
      <c r="F54" s="417" t="s">
        <v>369</v>
      </c>
      <c r="G54" s="418"/>
      <c r="H54" s="419"/>
      <c r="I54" s="420" t="s">
        <v>370</v>
      </c>
      <c r="J54" s="421"/>
      <c r="K54" s="421"/>
      <c r="L54" s="422">
        <v>2342</v>
      </c>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c r="G58" s="437"/>
      <c r="H58" s="437"/>
      <c r="I58" s="437"/>
      <c r="J58" s="437"/>
      <c r="K58" s="437"/>
      <c r="L58" s="437"/>
      <c r="M58" s="437"/>
      <c r="N58" s="437"/>
      <c r="O58" s="438"/>
    </row>
    <row r="59" spans="3:21" ht="26.25" customHeight="1" x14ac:dyDescent="0.15">
      <c r="C59" s="301"/>
      <c r="D59" s="318" t="s">
        <v>24</v>
      </c>
      <c r="E59" s="319" t="s">
        <v>378</v>
      </c>
      <c r="F59" s="439" t="s">
        <v>459</v>
      </c>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4340</v>
      </c>
      <c r="I63" s="241" t="s">
        <v>4</v>
      </c>
      <c r="J63" s="447" t="s">
        <v>324</v>
      </c>
      <c r="K63" s="448"/>
      <c r="L63" s="449"/>
      <c r="M63" s="442">
        <f>+別紙!AA14</f>
        <v>4340</v>
      </c>
      <c r="N63" s="443"/>
      <c r="O63" s="399" t="s">
        <v>4</v>
      </c>
      <c r="P63" s="162"/>
      <c r="Q63" s="127"/>
      <c r="R63" s="127"/>
      <c r="S63" s="127"/>
      <c r="T63" s="127"/>
      <c r="U63" s="127"/>
    </row>
    <row r="64" spans="3:21" ht="24.75" customHeight="1" x14ac:dyDescent="0.15">
      <c r="C64" s="464"/>
      <c r="D64" s="444" t="s">
        <v>301</v>
      </c>
      <c r="E64" s="445"/>
      <c r="F64" s="445"/>
      <c r="G64" s="446"/>
      <c r="H64" s="384" t="str">
        <f>+別紙!AA10</f>
        <v>0</v>
      </c>
      <c r="I64" s="241" t="s">
        <v>4</v>
      </c>
      <c r="J64" s="447" t="s">
        <v>305</v>
      </c>
      <c r="K64" s="448"/>
      <c r="L64" s="449"/>
      <c r="M64" s="442">
        <f>+別紙!AA15</f>
        <v>1175</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4340</v>
      </c>
      <c r="N65" s="443"/>
      <c r="O65" s="383" t="s">
        <v>4</v>
      </c>
      <c r="P65" s="160"/>
      <c r="Q65" s="161"/>
      <c r="R65" s="161"/>
      <c r="S65" s="161"/>
    </row>
    <row r="66" spans="1:22" ht="24.75" customHeight="1" x14ac:dyDescent="0.15">
      <c r="C66" s="400"/>
      <c r="D66" s="444" t="s">
        <v>303</v>
      </c>
      <c r="E66" s="445"/>
      <c r="F66" s="445"/>
      <c r="G66" s="446"/>
      <c r="H66" s="384" t="str">
        <f>+別紙!AA12</f>
        <v>0</v>
      </c>
      <c r="I66" s="241" t="s">
        <v>4</v>
      </c>
      <c r="J66" s="444" t="s">
        <v>387</v>
      </c>
      <c r="K66" s="445"/>
      <c r="L66" s="446"/>
      <c r="M66" s="442" t="str">
        <f>+別紙!AA17</f>
        <v>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t="str">
        <f>+別紙!AA18</f>
        <v>0</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3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35" customHeight="1" x14ac:dyDescent="0.15">
      <c r="A77" s="21"/>
      <c r="B77" s="21"/>
      <c r="C77" s="182">
        <v>3</v>
      </c>
      <c r="D77" s="434" t="s">
        <v>442</v>
      </c>
      <c r="E77" s="434"/>
      <c r="F77" s="434"/>
      <c r="G77" s="434"/>
      <c r="H77" s="434"/>
      <c r="I77" s="434"/>
      <c r="J77" s="434"/>
      <c r="K77" s="434"/>
      <c r="L77" s="434"/>
      <c r="M77" s="434"/>
      <c r="N77" s="434"/>
      <c r="O77" s="435"/>
    </row>
    <row r="78" spans="1:22" ht="28.3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3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3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3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3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3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15.2</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20</v>
      </c>
      <c r="E24" s="603"/>
      <c r="F24" s="603"/>
      <c r="G24" s="195" t="s">
        <v>198</v>
      </c>
      <c r="H24" s="581">
        <f>+F12</f>
        <v>15.2</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15.2</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15.2</v>
      </c>
      <c r="Q27" s="586"/>
      <c r="R27" s="586"/>
      <c r="S27" s="586"/>
      <c r="T27" s="44" t="s">
        <v>38</v>
      </c>
      <c r="U27" s="64"/>
      <c r="V27" s="64"/>
      <c r="Y27" s="62" t="s">
        <v>39</v>
      </c>
      <c r="Z27" s="65"/>
      <c r="AH27" s="53"/>
      <c r="AI27" s="53"/>
      <c r="AJ27" s="53"/>
      <c r="AK27" s="53"/>
      <c r="AL27" s="549">
        <f>+AH18+P27</f>
        <v>15.2</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15.2</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20</v>
      </c>
      <c r="E29" s="603"/>
      <c r="F29" s="603"/>
      <c r="G29" s="195" t="s">
        <v>198</v>
      </c>
      <c r="H29" s="581">
        <f>+AL27</f>
        <v>15.2</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20</v>
      </c>
      <c r="E30" s="603"/>
      <c r="F30" s="603"/>
      <c r="G30" s="195" t="s">
        <v>198</v>
      </c>
      <c r="H30" s="581">
        <f>+AL30</f>
        <v>15.2</v>
      </c>
      <c r="I30" s="582"/>
      <c r="J30" s="195" t="s">
        <v>198</v>
      </c>
      <c r="M30" s="555"/>
      <c r="P30" s="56"/>
      <c r="R30" s="585">
        <f>+ROUND(AA28,1)+ROUND(AA29,1)+ROUND(AA30,1)</f>
        <v>15.2</v>
      </c>
      <c r="S30" s="586"/>
      <c r="T30" s="586"/>
      <c r="U30" s="586"/>
      <c r="V30" s="44" t="s">
        <v>16</v>
      </c>
      <c r="Y30" s="587" t="s">
        <v>186</v>
      </c>
      <c r="Z30" s="588"/>
      <c r="AA30" s="543"/>
      <c r="AB30" s="544"/>
      <c r="AC30" s="544"/>
      <c r="AD30" s="544"/>
      <c r="AE30" s="544"/>
      <c r="AF30" s="44" t="s">
        <v>13</v>
      </c>
      <c r="AL30" s="535">
        <v>15.2</v>
      </c>
      <c r="AM30" s="536"/>
      <c r="AN30" s="536"/>
      <c r="AO30" s="536"/>
      <c r="AP30" s="52" t="s">
        <v>13</v>
      </c>
      <c r="AS30" s="580"/>
      <c r="AT30" s="577"/>
      <c r="AU30" s="577"/>
      <c r="AV30" s="578"/>
      <c r="AW30" s="413"/>
    </row>
    <row r="31" spans="2:49" ht="27" customHeight="1" thickTop="1" thickBot="1" x14ac:dyDescent="0.2">
      <c r="B31" s="614" t="s">
        <v>226</v>
      </c>
      <c r="C31" s="615"/>
      <c r="D31" s="603">
        <v>20</v>
      </c>
      <c r="E31" s="603"/>
      <c r="F31" s="603"/>
      <c r="G31" s="195" t="s">
        <v>198</v>
      </c>
      <c r="H31" s="581">
        <f>+AS24</f>
        <v>15.2</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369</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230</v>
      </c>
      <c r="E24" s="603"/>
      <c r="F24" s="603"/>
      <c r="G24" s="195" t="s">
        <v>198</v>
      </c>
      <c r="H24" s="581">
        <f>+F12</f>
        <v>369</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369</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369</v>
      </c>
      <c r="Q27" s="586"/>
      <c r="R27" s="586"/>
      <c r="S27" s="586"/>
      <c r="T27" s="44" t="s">
        <v>38</v>
      </c>
      <c r="U27" s="64"/>
      <c r="V27" s="64"/>
      <c r="Y27" s="62" t="s">
        <v>39</v>
      </c>
      <c r="Z27" s="65"/>
      <c r="AH27" s="53"/>
      <c r="AI27" s="53"/>
      <c r="AJ27" s="53"/>
      <c r="AK27" s="53"/>
      <c r="AL27" s="549">
        <f>+AH18+P27</f>
        <v>369</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369</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230</v>
      </c>
      <c r="E29" s="603"/>
      <c r="F29" s="603"/>
      <c r="G29" s="195" t="s">
        <v>198</v>
      </c>
      <c r="H29" s="581">
        <f>+AL27</f>
        <v>369</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230</v>
      </c>
      <c r="E30" s="603"/>
      <c r="F30" s="603"/>
      <c r="G30" s="195" t="s">
        <v>198</v>
      </c>
      <c r="H30" s="581">
        <f>+AL30</f>
        <v>369</v>
      </c>
      <c r="I30" s="582"/>
      <c r="J30" s="195" t="s">
        <v>198</v>
      </c>
      <c r="M30" s="555"/>
      <c r="P30" s="56"/>
      <c r="R30" s="585">
        <f>+ROUND(AA28,1)+ROUND(AA29,1)+ROUND(AA30,1)</f>
        <v>369</v>
      </c>
      <c r="S30" s="586"/>
      <c r="T30" s="586"/>
      <c r="U30" s="586"/>
      <c r="V30" s="44" t="s">
        <v>16</v>
      </c>
      <c r="Y30" s="587" t="s">
        <v>186</v>
      </c>
      <c r="Z30" s="588"/>
      <c r="AA30" s="543"/>
      <c r="AB30" s="544"/>
      <c r="AC30" s="544"/>
      <c r="AD30" s="544"/>
      <c r="AE30" s="544"/>
      <c r="AF30" s="44" t="s">
        <v>13</v>
      </c>
      <c r="AL30" s="535">
        <v>369</v>
      </c>
      <c r="AM30" s="536"/>
      <c r="AN30" s="536"/>
      <c r="AO30" s="536"/>
      <c r="AP30" s="52" t="s">
        <v>13</v>
      </c>
      <c r="AS30" s="580"/>
      <c r="AT30" s="577"/>
      <c r="AU30" s="577"/>
      <c r="AV30" s="578"/>
      <c r="AW30" s="413"/>
    </row>
    <row r="31" spans="2:49" ht="27" customHeight="1" thickTop="1" thickBot="1" x14ac:dyDescent="0.2">
      <c r="B31" s="614" t="s">
        <v>226</v>
      </c>
      <c r="C31" s="615"/>
      <c r="D31" s="603">
        <v>230</v>
      </c>
      <c r="E31" s="603"/>
      <c r="F31" s="603"/>
      <c r="G31" s="195" t="s">
        <v>198</v>
      </c>
      <c r="H31" s="581">
        <f>+AS24</f>
        <v>369</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192.4</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800</v>
      </c>
      <c r="E24" s="603"/>
      <c r="F24" s="603"/>
      <c r="G24" s="195" t="s">
        <v>198</v>
      </c>
      <c r="H24" s="581">
        <f>+F12</f>
        <v>192.4</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192.4</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192.4</v>
      </c>
      <c r="Q27" s="586"/>
      <c r="R27" s="586"/>
      <c r="S27" s="586"/>
      <c r="T27" s="44" t="s">
        <v>38</v>
      </c>
      <c r="U27" s="64"/>
      <c r="V27" s="64"/>
      <c r="Y27" s="62" t="s">
        <v>39</v>
      </c>
      <c r="Z27" s="65"/>
      <c r="AH27" s="53"/>
      <c r="AI27" s="53"/>
      <c r="AJ27" s="53"/>
      <c r="AK27" s="53"/>
      <c r="AL27" s="549">
        <f>+AH18+P27</f>
        <v>192.4</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192.4</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800</v>
      </c>
      <c r="E29" s="603"/>
      <c r="F29" s="603"/>
      <c r="G29" s="195" t="s">
        <v>198</v>
      </c>
      <c r="H29" s="581">
        <f>+AL27</f>
        <v>192.4</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560</v>
      </c>
      <c r="E30" s="603"/>
      <c r="F30" s="603"/>
      <c r="G30" s="195" t="s">
        <v>198</v>
      </c>
      <c r="H30" s="581">
        <f>+AL30</f>
        <v>192.4</v>
      </c>
      <c r="I30" s="582"/>
      <c r="J30" s="195" t="s">
        <v>198</v>
      </c>
      <c r="M30" s="555"/>
      <c r="P30" s="56"/>
      <c r="R30" s="585">
        <f>+ROUND(AA28,1)+ROUND(AA29,1)+ROUND(AA30,1)</f>
        <v>192.4</v>
      </c>
      <c r="S30" s="586"/>
      <c r="T30" s="586"/>
      <c r="U30" s="586"/>
      <c r="V30" s="44" t="s">
        <v>16</v>
      </c>
      <c r="Y30" s="587" t="s">
        <v>186</v>
      </c>
      <c r="Z30" s="588"/>
      <c r="AA30" s="543"/>
      <c r="AB30" s="544"/>
      <c r="AC30" s="544"/>
      <c r="AD30" s="544"/>
      <c r="AE30" s="544"/>
      <c r="AF30" s="44" t="s">
        <v>13</v>
      </c>
      <c r="AL30" s="535">
        <v>192.4</v>
      </c>
      <c r="AM30" s="536"/>
      <c r="AN30" s="536"/>
      <c r="AO30" s="536"/>
      <c r="AP30" s="52" t="s">
        <v>13</v>
      </c>
      <c r="AS30" s="580"/>
      <c r="AT30" s="577"/>
      <c r="AU30" s="577"/>
      <c r="AV30" s="578"/>
      <c r="AW30" s="413"/>
    </row>
    <row r="31" spans="2:49" ht="27" customHeight="1" thickTop="1" thickBot="1" x14ac:dyDescent="0.2">
      <c r="B31" s="614" t="s">
        <v>226</v>
      </c>
      <c r="C31" s="615"/>
      <c r="D31" s="603">
        <v>800</v>
      </c>
      <c r="E31" s="603"/>
      <c r="F31" s="603"/>
      <c r="G31" s="195" t="s">
        <v>198</v>
      </c>
      <c r="H31" s="581">
        <f>+AS24</f>
        <v>192.4</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3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株式会社 ナカノフドー建設</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3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11</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30</v>
      </c>
      <c r="E24" s="603"/>
      <c r="F24" s="603"/>
      <c r="G24" s="195" t="s">
        <v>198</v>
      </c>
      <c r="H24" s="581">
        <f>+F12</f>
        <v>11</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5.5</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11</v>
      </c>
      <c r="Q27" s="586"/>
      <c r="R27" s="586"/>
      <c r="S27" s="586"/>
      <c r="T27" s="44" t="s">
        <v>38</v>
      </c>
      <c r="U27" s="64"/>
      <c r="V27" s="64"/>
      <c r="Y27" s="62" t="s">
        <v>39</v>
      </c>
      <c r="Z27" s="65"/>
      <c r="AH27" s="53"/>
      <c r="AI27" s="53"/>
      <c r="AJ27" s="53"/>
      <c r="AK27" s="53"/>
      <c r="AL27" s="549">
        <f>+AH18+P27</f>
        <v>11</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5.5</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30</v>
      </c>
      <c r="E29" s="603"/>
      <c r="F29" s="603"/>
      <c r="G29" s="195" t="s">
        <v>198</v>
      </c>
      <c r="H29" s="581">
        <f>+AL27</f>
        <v>11</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30</v>
      </c>
      <c r="E30" s="603"/>
      <c r="F30" s="603"/>
      <c r="G30" s="195" t="s">
        <v>198</v>
      </c>
      <c r="H30" s="581">
        <f>+AL30</f>
        <v>5.5</v>
      </c>
      <c r="I30" s="582"/>
      <c r="J30" s="195" t="s">
        <v>198</v>
      </c>
      <c r="M30" s="555"/>
      <c r="P30" s="56"/>
      <c r="R30" s="585">
        <f>+ROUND(AA28,1)+ROUND(AA29,1)+ROUND(AA30,1)</f>
        <v>5.5</v>
      </c>
      <c r="S30" s="586"/>
      <c r="T30" s="586"/>
      <c r="U30" s="586"/>
      <c r="V30" s="44" t="s">
        <v>16</v>
      </c>
      <c r="Y30" s="587" t="s">
        <v>186</v>
      </c>
      <c r="Z30" s="588"/>
      <c r="AA30" s="543"/>
      <c r="AB30" s="544"/>
      <c r="AC30" s="544"/>
      <c r="AD30" s="544"/>
      <c r="AE30" s="544"/>
      <c r="AF30" s="44" t="s">
        <v>13</v>
      </c>
      <c r="AL30" s="535">
        <v>5.5</v>
      </c>
      <c r="AM30" s="536"/>
      <c r="AN30" s="536"/>
      <c r="AO30" s="536"/>
      <c r="AP30" s="52" t="s">
        <v>13</v>
      </c>
      <c r="AS30" s="580"/>
      <c r="AT30" s="577"/>
      <c r="AU30" s="577"/>
      <c r="AV30" s="578"/>
      <c r="AW30" s="413"/>
    </row>
    <row r="31" spans="2:49" ht="27" customHeight="1" thickTop="1" thickBot="1" x14ac:dyDescent="0.2">
      <c r="B31" s="614" t="s">
        <v>226</v>
      </c>
      <c r="C31" s="615"/>
      <c r="D31" s="603">
        <v>30</v>
      </c>
      <c r="E31" s="603"/>
      <c r="F31" s="603"/>
      <c r="G31" s="195" t="s">
        <v>198</v>
      </c>
      <c r="H31" s="581">
        <f>+AS24</f>
        <v>5.5</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5.5</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31"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株式会社 ナカノフドー建設</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9.1"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f>IF(OR(ｲ.汚泥!D24&gt;0,ｲ.汚泥!D24&lt;0),ｲ.汚泥!D24,IF(H$19&gt;0,"0",0))</f>
        <v>3000</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110</v>
      </c>
      <c r="M9" s="320">
        <f>IF(OR(ｷ.紙くず!D24&gt;0,ｷ.紙くず!D24&lt;0),ｷ.紙くず!D24,IF(M$19&gt;0,"0",0))</f>
        <v>50</v>
      </c>
      <c r="N9" s="320">
        <f>IF(OR(ｸ.木くず!D24&gt;0,ｸ.木くず!D24&lt;0),ｸ.木くず!D24,IF(N$19&gt;0,"0",0))</f>
        <v>100</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20</v>
      </c>
      <c r="T9" s="320">
        <f>IF(OR(ｾ.ｶﾞﾗｽ･ｺﾝｸﾘ･陶磁器くず!D24&gt;0,ｾ.ｶﾞﾗｽ･ｺﾝｸﾘ･陶磁器くず!D24&lt;0),ｾ.ｶﾞﾗｽ･ｺﾝｸﾘ･陶磁器くず!D24,IF(T$19&gt;0,"0",0))</f>
        <v>230</v>
      </c>
      <c r="U9" s="320">
        <f>IF(OR(ｿ.鉱さい!D24&gt;0,ｿ.鉱さい!D24&lt;0),ｿ.鉱さい!D24,IF(U$19&gt;0,"0",0))</f>
        <v>0</v>
      </c>
      <c r="V9" s="320">
        <f>IF(OR(ﾀ.がれき類!D24&gt;0,ﾀ.がれき類!D24&lt;0),ﾀ.がれき類!D24,IF(V$19&gt;0,"0",0))</f>
        <v>800</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30</v>
      </c>
      <c r="AA9" s="322">
        <f>IF(SUM(G9:Z9)&gt;0,SUM(G9:Z9),IF(AA$19&gt;0,"0",0))</f>
        <v>4340</v>
      </c>
    </row>
    <row r="10" spans="2:27" ht="24" customHeight="1" x14ac:dyDescent="0.15">
      <c r="B10" s="169" t="s">
        <v>352</v>
      </c>
      <c r="C10" s="682" t="s">
        <v>320</v>
      </c>
      <c r="D10" s="682"/>
      <c r="E10" s="682"/>
      <c r="F10" s="683"/>
      <c r="G10" s="323">
        <f>IF(OR(ｱ.燃え殻!D25&gt;0,ｱ.燃え殻!D25&lt;0),ｱ.燃え殻!D25,IF(G$19&gt;0,"0",0))</f>
        <v>0</v>
      </c>
      <c r="H10" s="323">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t="str">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t="str">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84" t="s">
        <v>321</v>
      </c>
      <c r="D11" s="684"/>
      <c r="E11" s="684"/>
      <c r="F11" s="685"/>
      <c r="G11" s="326">
        <f>IF(OR(ｱ.燃え殻!D26&gt;0,ｱ.燃え殻!D26&lt;0),ｱ.燃え殻!D26,IF(G$19&gt;0,"0",0))</f>
        <v>0</v>
      </c>
      <c r="H11" s="326">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t="str">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t="str">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t="str">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t="str">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86" t="s">
        <v>323</v>
      </c>
      <c r="D13" s="651"/>
      <c r="E13" s="651"/>
      <c r="F13" s="652"/>
      <c r="G13" s="326">
        <f>IF(OR(ｱ.燃え殻!D28&gt;0,ｱ.燃え殻!D28&lt;0),ｱ.燃え殻!D28,IF(G$19&gt;0,"0",0))</f>
        <v>0</v>
      </c>
      <c r="H13" s="326">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t="str">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t="str">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f>IF(OR(ｲ.汚泥!D29&gt;0,ｲ.汚泥!D29&lt;0),ｲ.汚泥!D29,IF(H$19&gt;0,"0",0))</f>
        <v>3000</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110</v>
      </c>
      <c r="M14" s="326">
        <f>IF(OR(ｷ.紙くず!D29&gt;0,ｷ.紙くず!D29&lt;0),ｷ.紙くず!D29,IF(M$19&gt;0,"0",0))</f>
        <v>50</v>
      </c>
      <c r="N14" s="326">
        <f>IF(OR(ｸ.木くず!D29&gt;0,ｸ.木くず!D29&lt;0),ｸ.木くず!D29,IF(N$19&gt;0,"0",0))</f>
        <v>100</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20</v>
      </c>
      <c r="T14" s="326">
        <f>IF(OR(ｾ.ｶﾞﾗｽ･ｺﾝｸﾘ･陶磁器くず!D29&gt;0,ｾ.ｶﾞﾗｽ･ｺﾝｸﾘ･陶磁器くず!D29&lt;0),ｾ.ｶﾞﾗｽ･ｺﾝｸﾘ･陶磁器くず!D29,IF(T$19&gt;0,"0",0))</f>
        <v>230</v>
      </c>
      <c r="U14" s="326">
        <f>IF(OR(ｿ.鉱さい!D29&gt;0,ｿ.鉱さい!D29&lt;0),ｿ.鉱さい!D29,IF(U$19&gt;0,"0",0))</f>
        <v>0</v>
      </c>
      <c r="V14" s="326">
        <f>IF(OR(ﾀ.がれき類!D29&gt;0,ﾀ.がれき類!D29&lt;0),ﾀ.がれき類!D29,IF(V$19&gt;0,"0",0))</f>
        <v>800</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30</v>
      </c>
      <c r="AA14" s="328">
        <f t="shared" si="0"/>
        <v>4340</v>
      </c>
    </row>
    <row r="15" spans="2:27" ht="24" customHeight="1" x14ac:dyDescent="0.15">
      <c r="B15" s="169" t="s">
        <v>244</v>
      </c>
      <c r="C15" s="684" t="s">
        <v>242</v>
      </c>
      <c r="D15" s="684"/>
      <c r="E15" s="684"/>
      <c r="F15" s="685"/>
      <c r="G15" s="326">
        <f>IF(OR(ｱ.燃え殻!D30&gt;0,ｱ.燃え殻!D30&lt;0),ｱ.燃え殻!D30,IF(G$19&gt;0,"0",0))</f>
        <v>0</v>
      </c>
      <c r="H15" s="326">
        <f>IF(OR(ｲ.汚泥!D30&gt;0,ｲ.汚泥!D30&lt;0),ｲ.汚泥!D30,IF(H$19&gt;0,"0",0))</f>
        <v>80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110</v>
      </c>
      <c r="M15" s="326">
        <f>IF(OR(ｷ.紙くず!D30&gt;0,ｷ.紙くず!D30&lt;0),ｷ.紙くず!D30,IF(M$19&gt;0,"0",0))</f>
        <v>50</v>
      </c>
      <c r="N15" s="326">
        <f>IF(OR(ｸ.木くず!D30&gt;0,ｸ.木くず!D30&lt;0),ｸ.木くず!D30,IF(N$19&gt;0,"0",0))</f>
        <v>95</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20</v>
      </c>
      <c r="T15" s="326">
        <f>IF(OR(ｾ.ｶﾞﾗｽ･ｺﾝｸﾘ･陶磁器くず!D30&gt;0,ｾ.ｶﾞﾗｽ･ｺﾝｸﾘ･陶磁器くず!D30&lt;0),ｾ.ｶﾞﾗｽ･ｺﾝｸﾘ･陶磁器くず!D30,IF(T$19&gt;0,"0",0))</f>
        <v>230</v>
      </c>
      <c r="U15" s="326">
        <f>IF(OR(ｿ.鉱さい!D30&gt;0,ｿ.鉱さい!D30&lt;0),ｿ.鉱さい!D30,IF(U$19&gt;0,"0",0))</f>
        <v>0</v>
      </c>
      <c r="V15" s="326">
        <f>IF(OR(ﾀ.がれき類!D30&gt;0,ﾀ.がれき類!D30&lt;0),ﾀ.がれき類!D30,IF(V$19&gt;0,"0",0))</f>
        <v>560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30</v>
      </c>
      <c r="AA15" s="328">
        <f t="shared" si="0"/>
        <v>1175</v>
      </c>
    </row>
    <row r="16" spans="2:27" ht="24" customHeight="1" x14ac:dyDescent="0.15">
      <c r="B16" s="169" t="s">
        <v>245</v>
      </c>
      <c r="C16" s="684" t="s">
        <v>243</v>
      </c>
      <c r="D16" s="684"/>
      <c r="E16" s="684"/>
      <c r="F16" s="685"/>
      <c r="G16" s="326">
        <f>IF(OR(ｱ.燃え殻!D31&gt;0,ｱ.燃え殻!D31&lt;0),ｱ.燃え殻!D31,IF(G$19&gt;0,"0",0))</f>
        <v>0</v>
      </c>
      <c r="H16" s="326">
        <f>IF(OR(ｲ.汚泥!D31&gt;0,ｲ.汚泥!D31&lt;0),ｲ.汚泥!D31,IF(H$19&gt;0,"0",0))</f>
        <v>3000</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110</v>
      </c>
      <c r="M16" s="326">
        <f>IF(OR(ｷ.紙くず!D31&gt;0,ｷ.紙くず!D31&lt;0),ｷ.紙くず!D31,IF(M$19&gt;0,"0",0))</f>
        <v>50</v>
      </c>
      <c r="N16" s="326">
        <f>IF(OR(ｸ.木くず!D31&gt;0,ｸ.木くず!D31&lt;0),ｸ.木くず!D31,IF(N$19&gt;0,"0",0))</f>
        <v>100</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20</v>
      </c>
      <c r="T16" s="326">
        <f>IF(OR(ｾ.ｶﾞﾗｽ･ｺﾝｸﾘ･陶磁器くず!D31&gt;0,ｾ.ｶﾞﾗｽ･ｺﾝｸﾘ･陶磁器くず!D31&lt;0),ｾ.ｶﾞﾗｽ･ｺﾝｸﾘ･陶磁器くず!D31,IF(T$19&gt;0,"0",0))</f>
        <v>230</v>
      </c>
      <c r="U16" s="326">
        <f>IF(OR(ｿ.鉱さい!D31&gt;0,ｿ.鉱さい!D31&lt;0),ｿ.鉱さい!D31,IF(U$19&gt;0,"0",0))</f>
        <v>0</v>
      </c>
      <c r="V16" s="326">
        <f>IF(OR(ﾀ.がれき類!D31&gt;0,ﾀ.がれき類!D31&lt;0),ﾀ.がれき類!D31,IF(V$19&gt;0,"0",0))</f>
        <v>800</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30</v>
      </c>
      <c r="AA16" s="328">
        <f t="shared" si="0"/>
        <v>4340</v>
      </c>
    </row>
    <row r="17" spans="2:27" ht="24" customHeight="1" x14ac:dyDescent="0.15">
      <c r="B17" s="169"/>
      <c r="C17" s="684" t="s">
        <v>428</v>
      </c>
      <c r="D17" s="684"/>
      <c r="E17" s="684"/>
      <c r="F17" s="685"/>
      <c r="G17" s="326">
        <f>IF(OR(ｱ.燃え殻!D32&gt;0,ｱ.燃え殻!D32&lt;0),ｱ.燃え殻!D32,IF(G$19&gt;0,"0",0))</f>
        <v>0</v>
      </c>
      <c r="H17" s="326">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t="str">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t="str">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80" t="s">
        <v>388</v>
      </c>
      <c r="E18" s="680"/>
      <c r="F18" s="681"/>
      <c r="G18" s="329">
        <f>IF(OR(ｱ.燃え殻!D33&gt;0,ｱ.燃え殻!D33&lt;0),ｱ.燃え殻!D33,IF(G$19&gt;0,"0",0))</f>
        <v>0</v>
      </c>
      <c r="H18" s="329">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t="str">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t="str">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0" t="s">
        <v>335</v>
      </c>
      <c r="E19" s="670"/>
      <c r="F19" s="671"/>
      <c r="G19" s="332">
        <f t="shared" ref="G19:Z19" si="1">+G37+G25+G23+G22+G21-G20</f>
        <v>0</v>
      </c>
      <c r="H19" s="332">
        <f t="shared" si="1"/>
        <v>0</v>
      </c>
      <c r="I19" s="332">
        <f t="shared" si="1"/>
        <v>0</v>
      </c>
      <c r="J19" s="332">
        <f t="shared" si="1"/>
        <v>0</v>
      </c>
      <c r="K19" s="332">
        <f t="shared" si="1"/>
        <v>0</v>
      </c>
      <c r="L19" s="332">
        <f t="shared" si="1"/>
        <v>81.599999999999994</v>
      </c>
      <c r="M19" s="332">
        <f t="shared" si="1"/>
        <v>96.5</v>
      </c>
      <c r="N19" s="332">
        <f t="shared" si="1"/>
        <v>92.1</v>
      </c>
      <c r="O19" s="332">
        <f t="shared" si="1"/>
        <v>0</v>
      </c>
      <c r="P19" s="332">
        <f t="shared" si="1"/>
        <v>0</v>
      </c>
      <c r="Q19" s="332">
        <f t="shared" si="1"/>
        <v>0</v>
      </c>
      <c r="R19" s="332">
        <f t="shared" si="1"/>
        <v>0</v>
      </c>
      <c r="S19" s="332">
        <f t="shared" si="1"/>
        <v>15.2</v>
      </c>
      <c r="T19" s="332">
        <f t="shared" si="1"/>
        <v>369</v>
      </c>
      <c r="U19" s="332">
        <f t="shared" si="1"/>
        <v>0</v>
      </c>
      <c r="V19" s="332">
        <f t="shared" si="1"/>
        <v>192.4</v>
      </c>
      <c r="W19" s="332">
        <f t="shared" si="1"/>
        <v>0</v>
      </c>
      <c r="X19" s="332">
        <f t="shared" si="1"/>
        <v>0</v>
      </c>
      <c r="Y19" s="332">
        <f t="shared" si="1"/>
        <v>0</v>
      </c>
      <c r="Z19" s="333">
        <f t="shared" si="1"/>
        <v>11</v>
      </c>
      <c r="AA19" s="334">
        <f t="shared" ref="AA19:AA25" si="2">SUM(G19:Z19)</f>
        <v>857.8</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6"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0</v>
      </c>
      <c r="I37" s="368">
        <f t="shared" si="8"/>
        <v>0</v>
      </c>
      <c r="J37" s="368">
        <f t="shared" si="8"/>
        <v>0</v>
      </c>
      <c r="K37" s="368">
        <f t="shared" si="8"/>
        <v>0</v>
      </c>
      <c r="L37" s="368">
        <f t="shared" si="8"/>
        <v>81.599999999999994</v>
      </c>
      <c r="M37" s="368">
        <f t="shared" si="8"/>
        <v>96.5</v>
      </c>
      <c r="N37" s="368">
        <f t="shared" si="8"/>
        <v>92.1</v>
      </c>
      <c r="O37" s="368">
        <f t="shared" si="8"/>
        <v>0</v>
      </c>
      <c r="P37" s="368">
        <f t="shared" si="8"/>
        <v>0</v>
      </c>
      <c r="Q37" s="368">
        <f t="shared" si="8"/>
        <v>0</v>
      </c>
      <c r="R37" s="368">
        <f t="shared" si="8"/>
        <v>0</v>
      </c>
      <c r="S37" s="368">
        <f t="shared" si="8"/>
        <v>15.2</v>
      </c>
      <c r="T37" s="368">
        <f t="shared" si="8"/>
        <v>369</v>
      </c>
      <c r="U37" s="368">
        <f t="shared" si="8"/>
        <v>0</v>
      </c>
      <c r="V37" s="368">
        <f t="shared" si="8"/>
        <v>192.4</v>
      </c>
      <c r="W37" s="368">
        <f t="shared" si="8"/>
        <v>0</v>
      </c>
      <c r="X37" s="368">
        <f t="shared" si="8"/>
        <v>0</v>
      </c>
      <c r="Y37" s="368">
        <f t="shared" si="8"/>
        <v>0</v>
      </c>
      <c r="Z37" s="369">
        <f t="shared" si="8"/>
        <v>11</v>
      </c>
      <c r="AA37" s="370">
        <f t="shared" si="4"/>
        <v>857.8</v>
      </c>
    </row>
    <row r="38" spans="2:27" ht="24" customHeight="1" x14ac:dyDescent="0.15">
      <c r="B38" s="167"/>
      <c r="C38" s="655"/>
      <c r="D38" s="208"/>
      <c r="E38" s="206" t="s">
        <v>262</v>
      </c>
      <c r="F38" s="391"/>
      <c r="G38" s="359">
        <f t="shared" ref="G38:Z38" si="9">SUM(G39:G41)</f>
        <v>0</v>
      </c>
      <c r="H38" s="359">
        <f t="shared" si="9"/>
        <v>0</v>
      </c>
      <c r="I38" s="359">
        <f t="shared" si="9"/>
        <v>0</v>
      </c>
      <c r="J38" s="359">
        <f t="shared" si="9"/>
        <v>0</v>
      </c>
      <c r="K38" s="359">
        <f t="shared" si="9"/>
        <v>0</v>
      </c>
      <c r="L38" s="359">
        <f t="shared" si="9"/>
        <v>81.599999999999994</v>
      </c>
      <c r="M38" s="359">
        <f t="shared" si="9"/>
        <v>96.5</v>
      </c>
      <c r="N38" s="359">
        <f t="shared" si="9"/>
        <v>92.1</v>
      </c>
      <c r="O38" s="359">
        <f t="shared" si="9"/>
        <v>0</v>
      </c>
      <c r="P38" s="359">
        <f t="shared" si="9"/>
        <v>0</v>
      </c>
      <c r="Q38" s="359">
        <f t="shared" si="9"/>
        <v>0</v>
      </c>
      <c r="R38" s="359">
        <f t="shared" si="9"/>
        <v>0</v>
      </c>
      <c r="S38" s="359">
        <f t="shared" si="9"/>
        <v>15.2</v>
      </c>
      <c r="T38" s="359">
        <f t="shared" si="9"/>
        <v>369</v>
      </c>
      <c r="U38" s="359">
        <f t="shared" si="9"/>
        <v>0</v>
      </c>
      <c r="V38" s="359">
        <f t="shared" si="9"/>
        <v>192.4</v>
      </c>
      <c r="W38" s="359">
        <f t="shared" si="9"/>
        <v>0</v>
      </c>
      <c r="X38" s="359">
        <f t="shared" si="9"/>
        <v>0</v>
      </c>
      <c r="Y38" s="359">
        <f t="shared" si="9"/>
        <v>0</v>
      </c>
      <c r="Z38" s="360">
        <f t="shared" si="9"/>
        <v>5.5</v>
      </c>
      <c r="AA38" s="361">
        <f t="shared" si="4"/>
        <v>852.3</v>
      </c>
    </row>
    <row r="39" spans="2:27" ht="24" customHeight="1" x14ac:dyDescent="0.15">
      <c r="B39" s="167"/>
      <c r="C39" s="655"/>
      <c r="D39" s="209"/>
      <c r="E39" s="204"/>
      <c r="F39" s="202" t="s">
        <v>235</v>
      </c>
      <c r="G39" s="362">
        <f>+ｱ.燃え殻!$AA$28</f>
        <v>0</v>
      </c>
      <c r="H39" s="362">
        <f>+ｲ.汚泥!$AA$28</f>
        <v>0</v>
      </c>
      <c r="I39" s="362">
        <f>+ｳ.廃油!$AA$28</f>
        <v>0</v>
      </c>
      <c r="J39" s="362">
        <f>+ｴ.廃酸!$AA$28</f>
        <v>0</v>
      </c>
      <c r="K39" s="362">
        <f>+ｵ.廃ｱﾙｶﾘ!$AA$28</f>
        <v>0</v>
      </c>
      <c r="L39" s="362">
        <f>+ｶ.廃ﾌﾟﾗ類!$AA$28</f>
        <v>81.599999999999994</v>
      </c>
      <c r="M39" s="362">
        <f>+ｷ.紙くず!$AA$28</f>
        <v>96.5</v>
      </c>
      <c r="N39" s="362">
        <f>+ｸ.木くず!$AA$28</f>
        <v>92.1</v>
      </c>
      <c r="O39" s="362">
        <f>+ｹ.繊維くず!$AA$28</f>
        <v>0</v>
      </c>
      <c r="P39" s="362">
        <f>+ｺ.動植物性残さ!$AA$28</f>
        <v>0</v>
      </c>
      <c r="Q39" s="362">
        <f>+ｻ.動物系固形不要物!$AA$28</f>
        <v>0</v>
      </c>
      <c r="R39" s="362">
        <f>+ｼ.ｺﾞﾑくず!$AA$28</f>
        <v>0</v>
      </c>
      <c r="S39" s="362">
        <f>+ｽ.金属くず!$AA$28</f>
        <v>15.2</v>
      </c>
      <c r="T39" s="362">
        <f>+ｾ.ｶﾞﾗｽ･ｺﾝｸﾘ･陶磁器くず!$AA$28</f>
        <v>369</v>
      </c>
      <c r="U39" s="362">
        <f>+ｿ.鉱さい!$AA$28</f>
        <v>0</v>
      </c>
      <c r="V39" s="362">
        <f>+ﾀ.がれき類!$AA$28</f>
        <v>192.4</v>
      </c>
      <c r="W39" s="362">
        <f>+ﾁ.動物のふん尿!$AA$28</f>
        <v>0</v>
      </c>
      <c r="X39" s="362">
        <f>+ﾂ.動物の死体!$AA$28</f>
        <v>0</v>
      </c>
      <c r="Y39" s="362">
        <f>+ﾃ.ばいじん!$AA$28</f>
        <v>0</v>
      </c>
      <c r="Z39" s="363">
        <f>+ﾄ.混合廃棄物その他!$AA$28</f>
        <v>5.5</v>
      </c>
      <c r="AA39" s="364">
        <f t="shared" si="4"/>
        <v>852.3</v>
      </c>
    </row>
    <row r="40" spans="2:27" ht="24" customHeight="1" x14ac:dyDescent="0.15">
      <c r="B40" s="167"/>
      <c r="C40" s="65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5.5</v>
      </c>
      <c r="AA42" s="367">
        <f>SUM(G42:Z42)</f>
        <v>5.5</v>
      </c>
    </row>
    <row r="43" spans="2:27" ht="24" customHeight="1" x14ac:dyDescent="0.15">
      <c r="B43" s="167"/>
      <c r="C43" s="122" t="s">
        <v>237</v>
      </c>
      <c r="D43" s="660" t="s">
        <v>294</v>
      </c>
      <c r="E43" s="660"/>
      <c r="F43" s="661"/>
      <c r="G43" s="371">
        <f>+ｱ.燃え殻!$AL$27</f>
        <v>0</v>
      </c>
      <c r="H43" s="371">
        <f>+ｲ.汚泥!$AL$27</f>
        <v>0</v>
      </c>
      <c r="I43" s="371">
        <f>+ｳ.廃油!$AL$27</f>
        <v>0</v>
      </c>
      <c r="J43" s="371">
        <f>+ｴ.廃酸!$AL$27</f>
        <v>0</v>
      </c>
      <c r="K43" s="371">
        <f>+ｵ.廃ｱﾙｶﾘ!$AL$27</f>
        <v>0</v>
      </c>
      <c r="L43" s="371">
        <f>+ｶ.廃ﾌﾟﾗ類!$AL$27</f>
        <v>81.599999999999994</v>
      </c>
      <c r="M43" s="371">
        <f>+ｷ.紙くず!$AL$27</f>
        <v>96.5</v>
      </c>
      <c r="N43" s="371">
        <f>+ｸ.木くず!$AL$27</f>
        <v>92.1</v>
      </c>
      <c r="O43" s="371">
        <f>+ｹ.繊維くず!$AL$27</f>
        <v>0</v>
      </c>
      <c r="P43" s="371">
        <f>+ｺ.動植物性残さ!$AL$27</f>
        <v>0</v>
      </c>
      <c r="Q43" s="371">
        <f>+ｻ.動物系固形不要物!$AL$27</f>
        <v>0</v>
      </c>
      <c r="R43" s="371">
        <f>+ｼ.ｺﾞﾑくず!$AL$27</f>
        <v>0</v>
      </c>
      <c r="S43" s="371">
        <f>+ｽ.金属くず!$AL$27</f>
        <v>15.2</v>
      </c>
      <c r="T43" s="371">
        <f>+ｾ.ｶﾞﾗｽ･ｺﾝｸﾘ･陶磁器くず!$AL$27</f>
        <v>369</v>
      </c>
      <c r="U43" s="371">
        <f>+ｿ.鉱さい!$AL$27</f>
        <v>0</v>
      </c>
      <c r="V43" s="371">
        <f>+ﾀ.がれき類!$AL$27</f>
        <v>192.4</v>
      </c>
      <c r="W43" s="371">
        <f>+ﾁ.動物のふん尿!$AL$27</f>
        <v>0</v>
      </c>
      <c r="X43" s="371">
        <f>+ﾂ.動物の死体!$AL$27</f>
        <v>0</v>
      </c>
      <c r="Y43" s="371">
        <f>+ﾃ.ばいじん!$AL$27</f>
        <v>0</v>
      </c>
      <c r="Z43" s="372">
        <f>+ﾄ.混合廃棄物その他!$AL$27</f>
        <v>11</v>
      </c>
      <c r="AA43" s="373">
        <f t="shared" si="4"/>
        <v>857.8</v>
      </c>
    </row>
    <row r="44" spans="2:27" ht="24" customHeight="1" x14ac:dyDescent="0.15">
      <c r="B44" s="167"/>
      <c r="C44" s="174"/>
      <c r="D44" s="172" t="s">
        <v>188</v>
      </c>
      <c r="E44" s="664" t="s">
        <v>238</v>
      </c>
      <c r="F44" s="665"/>
      <c r="G44" s="374">
        <f>+ｱ.燃え殻!$AL$30</f>
        <v>0</v>
      </c>
      <c r="H44" s="374">
        <f>+ｲ.汚泥!$AL$30</f>
        <v>0</v>
      </c>
      <c r="I44" s="374">
        <f>+ｳ.廃油!$AL$30</f>
        <v>0</v>
      </c>
      <c r="J44" s="374">
        <f>+ｴ.廃酸!$AL$30</f>
        <v>0</v>
      </c>
      <c r="K44" s="374">
        <f>+ｵ.廃ｱﾙｶﾘ!$AL$30</f>
        <v>0</v>
      </c>
      <c r="L44" s="374">
        <f>+ｶ.廃ﾌﾟﾗ類!$AL$30</f>
        <v>81.599999999999994</v>
      </c>
      <c r="M44" s="374">
        <f>+ｷ.紙くず!$AL$30</f>
        <v>96.5</v>
      </c>
      <c r="N44" s="374">
        <f>+ｸ.木くず!$AL$30</f>
        <v>92.1</v>
      </c>
      <c r="O44" s="374">
        <f>+ｹ.繊維くず!$AL$30</f>
        <v>0</v>
      </c>
      <c r="P44" s="374">
        <f>+ｺ.動植物性残さ!$AL$30</f>
        <v>0</v>
      </c>
      <c r="Q44" s="374">
        <f>+ｻ.動物系固形不要物!$AL$30</f>
        <v>0</v>
      </c>
      <c r="R44" s="374">
        <f>+ｼ.ｺﾞﾑくず!$AL$30</f>
        <v>0</v>
      </c>
      <c r="S44" s="374">
        <f>+ｽ.金属くず!$AL$30</f>
        <v>15.2</v>
      </c>
      <c r="T44" s="374">
        <f>+ｾ.ｶﾞﾗｽ･ｺﾝｸﾘ･陶磁器くず!$AL$30</f>
        <v>369</v>
      </c>
      <c r="U44" s="374">
        <f>+ｿ.鉱さい!$AL$30</f>
        <v>0</v>
      </c>
      <c r="V44" s="374">
        <f>+ﾀ.がれき類!$AL$30</f>
        <v>192.4</v>
      </c>
      <c r="W44" s="374">
        <f>+ﾁ.動物のふん尿!$AL$30</f>
        <v>0</v>
      </c>
      <c r="X44" s="374">
        <f>+ﾂ.動物の死体!$AL$30</f>
        <v>0</v>
      </c>
      <c r="Y44" s="374">
        <f>+ﾃ.ばいじん!$AL$30</f>
        <v>0</v>
      </c>
      <c r="Z44" s="375">
        <f>+ﾄ.混合廃棄物その他!$AL$30</f>
        <v>5.5</v>
      </c>
      <c r="AA44" s="376">
        <f t="shared" si="4"/>
        <v>852.3</v>
      </c>
    </row>
    <row r="45" spans="2:27" ht="24" customHeight="1" x14ac:dyDescent="0.15">
      <c r="B45" s="167"/>
      <c r="C45" s="174"/>
      <c r="D45" s="389" t="s">
        <v>190</v>
      </c>
      <c r="E45" s="666" t="s">
        <v>239</v>
      </c>
      <c r="F45" s="667"/>
      <c r="G45" s="377">
        <f>+ｱ.燃え殻!$AS$24</f>
        <v>0</v>
      </c>
      <c r="H45" s="377">
        <f>+ｲ.汚泥!$AS$24</f>
        <v>0</v>
      </c>
      <c r="I45" s="377">
        <f>+ｳ.廃油!$AS$24</f>
        <v>0</v>
      </c>
      <c r="J45" s="377">
        <f>+ｴ.廃酸!$AS$24</f>
        <v>0</v>
      </c>
      <c r="K45" s="377">
        <f>+ｵ.廃ｱﾙｶﾘ!$AS$24</f>
        <v>0</v>
      </c>
      <c r="L45" s="377">
        <f>+ｶ.廃ﾌﾟﾗ類!$AS$24</f>
        <v>81.599999999999994</v>
      </c>
      <c r="M45" s="377">
        <f>+ｷ.紙くず!$AS$24</f>
        <v>96.5</v>
      </c>
      <c r="N45" s="377">
        <f>+ｸ.木くず!$AS$24</f>
        <v>92.1</v>
      </c>
      <c r="O45" s="377">
        <f>+ｹ.繊維くず!$AS$24</f>
        <v>0</v>
      </c>
      <c r="P45" s="377">
        <f>+ｺ.動植物性残さ!$AS$24</f>
        <v>0</v>
      </c>
      <c r="Q45" s="377">
        <f>+ｻ.動物系固形不要物!$AS$24</f>
        <v>0</v>
      </c>
      <c r="R45" s="377">
        <f>+ｼ.ｺﾞﾑくず!$AS$24</f>
        <v>0</v>
      </c>
      <c r="S45" s="377">
        <f>+ｽ.金属くず!$AS$24</f>
        <v>15.2</v>
      </c>
      <c r="T45" s="377">
        <f>+ｾ.ｶﾞﾗｽ･ｺﾝｸﾘ･陶磁器くず!$AS$24</f>
        <v>369</v>
      </c>
      <c r="U45" s="377">
        <f>+ｿ.鉱さい!$AS$24</f>
        <v>0</v>
      </c>
      <c r="V45" s="377">
        <f>+ﾀ.がれき類!$AS$24</f>
        <v>192.4</v>
      </c>
      <c r="W45" s="377">
        <f>+ﾁ.動物のふん尿!$AS$24</f>
        <v>0</v>
      </c>
      <c r="X45" s="377">
        <f>+ﾂ.動物の死体!$AS$24</f>
        <v>0</v>
      </c>
      <c r="Y45" s="377">
        <f>+ﾃ.ばいじん!$AS$24</f>
        <v>0</v>
      </c>
      <c r="Z45" s="378">
        <f>+ﾄ.混合廃棄物その他!$AS$24</f>
        <v>5.5</v>
      </c>
      <c r="AA45" s="379">
        <f t="shared" si="4"/>
        <v>852.3</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8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20.100000000000001"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3000</v>
      </c>
      <c r="I55" s="414">
        <f t="shared" si="10"/>
        <v>0</v>
      </c>
      <c r="J55" s="414">
        <f t="shared" si="10"/>
        <v>0</v>
      </c>
      <c r="K55" s="414">
        <f t="shared" si="10"/>
        <v>0</v>
      </c>
      <c r="L55" s="414">
        <f t="shared" si="10"/>
        <v>191.6</v>
      </c>
      <c r="M55" s="414">
        <f t="shared" si="10"/>
        <v>146.5</v>
      </c>
      <c r="N55" s="414">
        <f t="shared" si="10"/>
        <v>192.1</v>
      </c>
      <c r="O55" s="414">
        <f t="shared" si="10"/>
        <v>0</v>
      </c>
      <c r="P55" s="414">
        <f t="shared" si="10"/>
        <v>0</v>
      </c>
      <c r="Q55" s="414">
        <f t="shared" si="10"/>
        <v>0</v>
      </c>
      <c r="R55" s="414">
        <f t="shared" si="10"/>
        <v>0</v>
      </c>
      <c r="S55" s="414">
        <f t="shared" si="10"/>
        <v>35.200000000000003</v>
      </c>
      <c r="T55" s="414">
        <f t="shared" si="10"/>
        <v>599</v>
      </c>
      <c r="U55" s="414">
        <f t="shared" si="10"/>
        <v>0</v>
      </c>
      <c r="V55" s="414">
        <f t="shared" si="10"/>
        <v>992.4</v>
      </c>
      <c r="W55" s="414">
        <f t="shared" si="10"/>
        <v>0</v>
      </c>
      <c r="X55" s="414">
        <f t="shared" si="10"/>
        <v>0</v>
      </c>
      <c r="Y55" s="414">
        <f t="shared" si="10"/>
        <v>0</v>
      </c>
      <c r="Z55" s="414">
        <f t="shared" si="10"/>
        <v>41</v>
      </c>
      <c r="AA55" s="415">
        <f>+AA9+AA19+AA20</f>
        <v>5197.8</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34" zoomScale="130" zoomScaleNormal="100" zoomScaleSheetLayoutView="130" workbookViewId="0">
      <selection activeCell="M12" sqref="M12"/>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350000000000001" customHeight="1" x14ac:dyDescent="0.15">
      <c r="C1" s="74" t="s">
        <v>272</v>
      </c>
    </row>
    <row r="2" spans="1:16" ht="16.350000000000001" customHeight="1" x14ac:dyDescent="0.15">
      <c r="C2" s="74"/>
    </row>
    <row r="3" spans="1:16" ht="14.1"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35" customHeight="1" x14ac:dyDescent="0.15">
      <c r="C10" s="78"/>
      <c r="O10" s="79"/>
    </row>
    <row r="11" spans="1:16" ht="13.5" x14ac:dyDescent="0.15">
      <c r="C11" s="78"/>
      <c r="L11" s="713" t="str">
        <f>+表紙!L34</f>
        <v>令和6年6月26日</v>
      </c>
      <c r="M11" s="714"/>
      <c r="N11" s="714"/>
      <c r="O11" s="715"/>
    </row>
    <row r="12" spans="1:16" ht="13.3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35" customHeight="1" x14ac:dyDescent="0.15">
      <c r="A15" s="22">
        <v>3</v>
      </c>
      <c r="C15" s="78"/>
      <c r="H15" s="222" t="s">
        <v>270</v>
      </c>
      <c r="I15" s="222"/>
      <c r="O15" s="79"/>
    </row>
    <row r="16" spans="1:16" ht="26.25" customHeight="1" x14ac:dyDescent="0.15">
      <c r="C16" s="78"/>
      <c r="H16" s="23" t="s">
        <v>6</v>
      </c>
      <c r="I16" s="23"/>
      <c r="J16" s="705" t="str">
        <f>+表紙!J39</f>
        <v>東京都千代田区九段北4-2-28</v>
      </c>
      <c r="K16" s="705"/>
      <c r="L16" s="706"/>
      <c r="M16" s="706"/>
      <c r="N16" s="706"/>
      <c r="O16" s="707"/>
    </row>
    <row r="17" spans="1:15" ht="26.25" customHeight="1" x14ac:dyDescent="0.15">
      <c r="C17" s="78"/>
      <c r="H17" s="23" t="s">
        <v>7</v>
      </c>
      <c r="I17" s="23"/>
      <c r="J17" s="705" t="str">
        <f>+表紙!J40</f>
        <v>株式会社 ナカノフドー建設　国内事業本部
常務執行役員　後藤　俊二</v>
      </c>
      <c r="K17" s="705"/>
      <c r="L17" s="706"/>
      <c r="M17" s="706"/>
      <c r="N17" s="706"/>
      <c r="O17" s="707"/>
    </row>
    <row r="18" spans="1:15" x14ac:dyDescent="0.15">
      <c r="C18" s="78"/>
      <c r="J18" s="21" t="s">
        <v>8</v>
      </c>
      <c r="O18" s="79"/>
    </row>
    <row r="19" spans="1:15" x14ac:dyDescent="0.15">
      <c r="C19" s="78"/>
      <c r="J19" s="24" t="s">
        <v>9</v>
      </c>
      <c r="K19" s="24"/>
      <c r="L19" s="718" t="str">
        <f>IF(+表紙!L42="","",+表紙!L42)</f>
        <v>03-3265ｰ4681</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株式会社 ナカノフドー建設</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2655</v>
      </c>
      <c r="N25" s="743"/>
      <c r="O25" s="744"/>
    </row>
    <row r="26" spans="1:15" ht="18" customHeight="1" x14ac:dyDescent="0.15">
      <c r="C26" s="467" t="s">
        <v>11</v>
      </c>
      <c r="D26" s="468"/>
      <c r="E26" s="469"/>
      <c r="F26" s="729" t="str">
        <f>+表紙!F49</f>
        <v>東京都千代田区九段北４－２－２８</v>
      </c>
      <c r="G26" s="730"/>
      <c r="H26" s="730"/>
      <c r="I26" s="730"/>
      <c r="J26" s="730"/>
      <c r="K26" s="730"/>
      <c r="L26" s="126" t="s">
        <v>172</v>
      </c>
      <c r="M26" s="223"/>
      <c r="N26" s="733" t="str">
        <f>IF(+表紙!N49="","",+表紙!N49)</f>
        <v>03-3265ｰ4681</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Ｄ－建設業</v>
      </c>
      <c r="G29" s="696"/>
      <c r="H29" s="696"/>
      <c r="I29" s="696"/>
      <c r="J29" s="30" t="s">
        <v>47</v>
      </c>
      <c r="K29" s="30"/>
      <c r="L29" s="745" t="str">
        <f>+表紙!L52</f>
        <v>大分類：建設業　中分類：総合工事業</v>
      </c>
      <c r="M29" s="745"/>
      <c r="N29" s="703"/>
      <c r="O29" s="704"/>
    </row>
    <row r="30" spans="1:15" ht="22.5" customHeight="1" x14ac:dyDescent="0.15">
      <c r="C30" s="296"/>
      <c r="D30" s="307" t="s">
        <v>19</v>
      </c>
      <c r="E30" s="308" t="s">
        <v>365</v>
      </c>
      <c r="F30" s="694" t="s">
        <v>366</v>
      </c>
      <c r="G30" s="418"/>
      <c r="H30" s="695"/>
      <c r="I30" s="694" t="s">
        <v>367</v>
      </c>
      <c r="J30" s="421"/>
      <c r="K30" s="431"/>
      <c r="L30" s="697">
        <f>+表紙!L53</f>
        <v>0</v>
      </c>
      <c r="M30" s="698"/>
      <c r="N30" s="309" t="s">
        <v>368</v>
      </c>
      <c r="O30" s="310"/>
    </row>
    <row r="31" spans="1:15" ht="22.5" customHeight="1" x14ac:dyDescent="0.15">
      <c r="C31" s="296"/>
      <c r="D31" s="295"/>
      <c r="E31" s="311"/>
      <c r="F31" s="694" t="s">
        <v>369</v>
      </c>
      <c r="G31" s="418"/>
      <c r="H31" s="695"/>
      <c r="I31" s="696" t="s">
        <v>370</v>
      </c>
      <c r="J31" s="421"/>
      <c r="K31" s="421"/>
      <c r="L31" s="697">
        <f>+表紙!L54</f>
        <v>2342</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f>+表紙!F58</f>
        <v>0</v>
      </c>
      <c r="G35" s="700"/>
      <c r="H35" s="700"/>
      <c r="I35" s="700"/>
      <c r="J35" s="700"/>
      <c r="K35" s="700"/>
      <c r="L35" s="700"/>
      <c r="M35" s="700"/>
      <c r="N35" s="700"/>
      <c r="O35" s="701"/>
    </row>
    <row r="36" spans="3:15" ht="23.25" customHeight="1" x14ac:dyDescent="0.15">
      <c r="C36" s="301"/>
      <c r="D36" s="318" t="s">
        <v>24</v>
      </c>
      <c r="E36" s="319" t="s">
        <v>378</v>
      </c>
      <c r="F36" s="702" t="str">
        <f>+表紙!F59</f>
        <v>３２５人（令和６年４月１日現在）</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4340</v>
      </c>
      <c r="I40" s="241" t="s">
        <v>4</v>
      </c>
      <c r="J40" s="447" t="s">
        <v>324</v>
      </c>
      <c r="K40" s="448"/>
      <c r="L40" s="449"/>
      <c r="M40" s="746">
        <f>+表紙!M63</f>
        <v>4340</v>
      </c>
      <c r="N40" s="747">
        <f>+表紙!N63</f>
        <v>0</v>
      </c>
      <c r="O40" s="306" t="s">
        <v>4</v>
      </c>
    </row>
    <row r="41" spans="3:15" ht="24.75" customHeight="1" x14ac:dyDescent="0.15">
      <c r="C41" s="752"/>
      <c r="D41" s="444" t="s">
        <v>301</v>
      </c>
      <c r="E41" s="445"/>
      <c r="F41" s="445"/>
      <c r="G41" s="446"/>
      <c r="H41" s="246" t="str">
        <f>+表紙!H64</f>
        <v>0</v>
      </c>
      <c r="I41" s="241" t="s">
        <v>4</v>
      </c>
      <c r="J41" s="447" t="s">
        <v>305</v>
      </c>
      <c r="K41" s="448"/>
      <c r="L41" s="449"/>
      <c r="M41" s="746">
        <f>+表紙!M64</f>
        <v>1175</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4340</v>
      </c>
      <c r="N42" s="747">
        <f>+表紙!N65</f>
        <v>0</v>
      </c>
      <c r="O42" s="181" t="s">
        <v>4</v>
      </c>
    </row>
    <row r="43" spans="3:15" ht="24.75" customHeight="1" x14ac:dyDescent="0.15">
      <c r="C43" s="176"/>
      <c r="D43" s="444" t="s">
        <v>303</v>
      </c>
      <c r="E43" s="445"/>
      <c r="F43" s="445"/>
      <c r="G43" s="446"/>
      <c r="H43" s="246" t="str">
        <f>+表紙!H66</f>
        <v>0</v>
      </c>
      <c r="I43" s="241" t="s">
        <v>4</v>
      </c>
      <c r="J43" s="748" t="s">
        <v>387</v>
      </c>
      <c r="K43" s="749"/>
      <c r="L43" s="750"/>
      <c r="M43" s="746" t="str">
        <f>+表紙!M66</f>
        <v>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t="str">
        <f>+表紙!M67</f>
        <v>0</v>
      </c>
      <c r="N44" s="747">
        <f>+表紙!N67</f>
        <v>0</v>
      </c>
      <c r="O44" s="181" t="s">
        <v>4</v>
      </c>
    </row>
    <row r="45" spans="3:15" ht="32.1"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35" customHeight="1" x14ac:dyDescent="0.15">
      <c r="A54" s="21"/>
      <c r="B54" s="21"/>
      <c r="C54" s="182">
        <v>3</v>
      </c>
      <c r="D54" s="434" t="s">
        <v>442</v>
      </c>
      <c r="E54" s="434"/>
      <c r="F54" s="434"/>
      <c r="G54" s="434"/>
      <c r="H54" s="434"/>
      <c r="I54" s="434"/>
      <c r="J54" s="434"/>
      <c r="K54" s="434"/>
      <c r="L54" s="434"/>
      <c r="M54" s="434"/>
      <c r="N54" s="434"/>
      <c r="O54" s="435"/>
    </row>
    <row r="55" spans="1:15" ht="28.3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3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35" customHeight="1" x14ac:dyDescent="0.15">
      <c r="A68" s="21"/>
      <c r="B68" s="21"/>
      <c r="C68" s="182"/>
      <c r="D68" s="183" t="s">
        <v>310</v>
      </c>
      <c r="E68" s="434" t="s">
        <v>408</v>
      </c>
      <c r="F68" s="434"/>
      <c r="G68" s="434"/>
      <c r="H68" s="434"/>
      <c r="I68" s="434"/>
      <c r="J68" s="434"/>
      <c r="K68" s="434"/>
      <c r="L68" s="434"/>
      <c r="M68" s="434"/>
      <c r="N68" s="434"/>
      <c r="O68" s="435"/>
    </row>
    <row r="69" spans="1:15" ht="28.35" customHeight="1" x14ac:dyDescent="0.15">
      <c r="A69" s="21"/>
      <c r="B69" s="21"/>
      <c r="C69" s="182"/>
      <c r="D69" s="183" t="s">
        <v>311</v>
      </c>
      <c r="E69" s="434" t="s">
        <v>316</v>
      </c>
      <c r="F69" s="434"/>
      <c r="G69" s="434"/>
      <c r="H69" s="434"/>
      <c r="I69" s="434"/>
      <c r="J69" s="434"/>
      <c r="K69" s="434"/>
      <c r="L69" s="434"/>
      <c r="M69" s="434"/>
      <c r="N69" s="434"/>
      <c r="O69" s="435"/>
    </row>
    <row r="70" spans="1:15" ht="28.3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3000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3000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80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v>0</v>
      </c>
      <c r="AM30" s="536"/>
      <c r="AN30" s="536"/>
      <c r="AO30" s="536"/>
      <c r="AP30" s="52" t="s">
        <v>13</v>
      </c>
      <c r="AS30" s="580"/>
      <c r="AT30" s="577"/>
      <c r="AU30" s="577"/>
      <c r="AV30" s="578"/>
      <c r="AW30" s="413"/>
    </row>
    <row r="31" spans="2:49" ht="27" customHeight="1" thickTop="1" thickBot="1" x14ac:dyDescent="0.2">
      <c r="B31" s="614" t="s">
        <v>226</v>
      </c>
      <c r="C31" s="615"/>
      <c r="D31" s="603">
        <v>3000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81.599999999999994</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110</v>
      </c>
      <c r="E24" s="603"/>
      <c r="F24" s="603"/>
      <c r="G24" s="195" t="s">
        <v>198</v>
      </c>
      <c r="H24" s="581">
        <f>+F12</f>
        <v>81.599999999999994</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81.599999999999994</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81.599999999999994</v>
      </c>
      <c r="Q27" s="586"/>
      <c r="R27" s="586"/>
      <c r="S27" s="586"/>
      <c r="T27" s="44" t="s">
        <v>38</v>
      </c>
      <c r="U27" s="64"/>
      <c r="V27" s="64"/>
      <c r="Y27" s="62" t="s">
        <v>39</v>
      </c>
      <c r="Z27" s="65"/>
      <c r="AH27" s="53"/>
      <c r="AI27" s="53"/>
      <c r="AJ27" s="53"/>
      <c r="AK27" s="53"/>
      <c r="AL27" s="549">
        <f>+AH18+P27</f>
        <v>81.599999999999994</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81.599999999999994</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110</v>
      </c>
      <c r="E29" s="603"/>
      <c r="F29" s="603"/>
      <c r="G29" s="195" t="s">
        <v>198</v>
      </c>
      <c r="H29" s="581">
        <f>+AL27</f>
        <v>81.599999999999994</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110</v>
      </c>
      <c r="E30" s="603"/>
      <c r="F30" s="603"/>
      <c r="G30" s="195" t="s">
        <v>198</v>
      </c>
      <c r="H30" s="581">
        <f>+AL30</f>
        <v>81.599999999999994</v>
      </c>
      <c r="I30" s="582"/>
      <c r="J30" s="195" t="s">
        <v>198</v>
      </c>
      <c r="M30" s="555"/>
      <c r="P30" s="56"/>
      <c r="R30" s="585">
        <f>+ROUND(AA28,1)+ROUND(AA29,1)+ROUND(AA30,1)</f>
        <v>81.599999999999994</v>
      </c>
      <c r="S30" s="586"/>
      <c r="T30" s="586"/>
      <c r="U30" s="586"/>
      <c r="V30" s="44" t="s">
        <v>16</v>
      </c>
      <c r="Y30" s="587" t="s">
        <v>186</v>
      </c>
      <c r="Z30" s="588"/>
      <c r="AA30" s="543"/>
      <c r="AB30" s="544"/>
      <c r="AC30" s="544"/>
      <c r="AD30" s="544"/>
      <c r="AE30" s="544"/>
      <c r="AF30" s="44" t="s">
        <v>13</v>
      </c>
      <c r="AL30" s="535">
        <v>81.599999999999994</v>
      </c>
      <c r="AM30" s="536"/>
      <c r="AN30" s="536"/>
      <c r="AO30" s="536"/>
      <c r="AP30" s="52" t="s">
        <v>13</v>
      </c>
      <c r="AS30" s="580"/>
      <c r="AT30" s="577"/>
      <c r="AU30" s="577"/>
      <c r="AV30" s="578"/>
      <c r="AW30" s="413"/>
    </row>
    <row r="31" spans="2:49" ht="27" customHeight="1" thickTop="1" thickBot="1" x14ac:dyDescent="0.2">
      <c r="B31" s="614" t="s">
        <v>226</v>
      </c>
      <c r="C31" s="615"/>
      <c r="D31" s="603">
        <v>110</v>
      </c>
      <c r="E31" s="603"/>
      <c r="F31" s="603"/>
      <c r="G31" s="195" t="s">
        <v>198</v>
      </c>
      <c r="H31" s="581">
        <f>+AS24</f>
        <v>81.599999999999994</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3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96.5</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50</v>
      </c>
      <c r="E24" s="603"/>
      <c r="F24" s="603"/>
      <c r="G24" s="195" t="s">
        <v>198</v>
      </c>
      <c r="H24" s="581">
        <f>+F12</f>
        <v>96.5</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96.5</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96.5</v>
      </c>
      <c r="Q27" s="586"/>
      <c r="R27" s="586"/>
      <c r="S27" s="586"/>
      <c r="T27" s="44" t="s">
        <v>38</v>
      </c>
      <c r="U27" s="64"/>
      <c r="V27" s="64"/>
      <c r="Y27" s="62" t="s">
        <v>39</v>
      </c>
      <c r="Z27" s="65"/>
      <c r="AH27" s="53"/>
      <c r="AI27" s="53"/>
      <c r="AJ27" s="53"/>
      <c r="AK27" s="53"/>
      <c r="AL27" s="549">
        <f>+AH18+P27</f>
        <v>96.5</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96.5</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50</v>
      </c>
      <c r="E29" s="603"/>
      <c r="F29" s="603"/>
      <c r="G29" s="195" t="s">
        <v>198</v>
      </c>
      <c r="H29" s="581">
        <f>+AL27</f>
        <v>96.5</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50</v>
      </c>
      <c r="E30" s="603"/>
      <c r="F30" s="603"/>
      <c r="G30" s="195" t="s">
        <v>198</v>
      </c>
      <c r="H30" s="581">
        <f>+AL30</f>
        <v>96.5</v>
      </c>
      <c r="I30" s="582"/>
      <c r="J30" s="195" t="s">
        <v>198</v>
      </c>
      <c r="M30" s="555"/>
      <c r="P30" s="56"/>
      <c r="R30" s="585">
        <f>+ROUND(AA28,1)+ROUND(AA29,1)+ROUND(AA30,1)</f>
        <v>96.5</v>
      </c>
      <c r="S30" s="586"/>
      <c r="T30" s="586"/>
      <c r="U30" s="586"/>
      <c r="V30" s="44" t="s">
        <v>16</v>
      </c>
      <c r="Y30" s="587" t="s">
        <v>186</v>
      </c>
      <c r="Z30" s="588"/>
      <c r="AA30" s="543"/>
      <c r="AB30" s="544"/>
      <c r="AC30" s="544"/>
      <c r="AD30" s="544"/>
      <c r="AE30" s="544"/>
      <c r="AF30" s="44" t="s">
        <v>13</v>
      </c>
      <c r="AL30" s="535">
        <v>96.5</v>
      </c>
      <c r="AM30" s="536"/>
      <c r="AN30" s="536"/>
      <c r="AO30" s="536"/>
      <c r="AP30" s="52" t="s">
        <v>13</v>
      </c>
      <c r="AS30" s="580"/>
      <c r="AT30" s="577"/>
      <c r="AU30" s="577"/>
      <c r="AV30" s="578"/>
      <c r="AW30" s="413"/>
    </row>
    <row r="31" spans="2:49" ht="27" customHeight="1" thickTop="1" thickBot="1" x14ac:dyDescent="0.2">
      <c r="B31" s="614" t="s">
        <v>226</v>
      </c>
      <c r="C31" s="615"/>
      <c r="D31" s="603">
        <v>50</v>
      </c>
      <c r="E31" s="603"/>
      <c r="F31" s="603"/>
      <c r="G31" s="195" t="s">
        <v>198</v>
      </c>
      <c r="H31" s="581">
        <f>+AS24</f>
        <v>96.5</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 ナカノフドー建設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3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92.1</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100</v>
      </c>
      <c r="E24" s="603"/>
      <c r="F24" s="603"/>
      <c r="G24" s="195" t="s">
        <v>198</v>
      </c>
      <c r="H24" s="581">
        <f>+F12</f>
        <v>92.1</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92.1</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92.1</v>
      </c>
      <c r="Q27" s="586"/>
      <c r="R27" s="586"/>
      <c r="S27" s="586"/>
      <c r="T27" s="44" t="s">
        <v>38</v>
      </c>
      <c r="U27" s="64"/>
      <c r="V27" s="64"/>
      <c r="Y27" s="62" t="s">
        <v>39</v>
      </c>
      <c r="Z27" s="65"/>
      <c r="AH27" s="53"/>
      <c r="AI27" s="53"/>
      <c r="AJ27" s="53"/>
      <c r="AK27" s="53"/>
      <c r="AL27" s="549">
        <f>+AH18+P27</f>
        <v>92.1</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92.1</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100</v>
      </c>
      <c r="E29" s="603"/>
      <c r="F29" s="603"/>
      <c r="G29" s="195" t="s">
        <v>198</v>
      </c>
      <c r="H29" s="581">
        <f>+AL27</f>
        <v>92.1</v>
      </c>
      <c r="I29" s="582"/>
      <c r="J29" s="195" t="s">
        <v>198</v>
      </c>
      <c r="M29" s="555"/>
      <c r="P29" s="56"/>
      <c r="Q29" s="144"/>
      <c r="R29" s="51" t="s">
        <v>183</v>
      </c>
      <c r="S29" s="557" t="s">
        <v>33</v>
      </c>
      <c r="T29" s="571"/>
      <c r="U29" s="571"/>
      <c r="V29" s="572"/>
      <c r="W29" s="48"/>
      <c r="X29" s="66"/>
      <c r="Y29" s="587" t="s">
        <v>258</v>
      </c>
      <c r="Z29" s="588"/>
      <c r="AA29" s="543">
        <v>0</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95</v>
      </c>
      <c r="E30" s="603"/>
      <c r="F30" s="603"/>
      <c r="G30" s="195" t="s">
        <v>198</v>
      </c>
      <c r="H30" s="581">
        <f>+AL30</f>
        <v>92.1</v>
      </c>
      <c r="I30" s="582"/>
      <c r="J30" s="195" t="s">
        <v>198</v>
      </c>
      <c r="M30" s="555"/>
      <c r="P30" s="56"/>
      <c r="R30" s="585">
        <f>+ROUND(AA28,1)+ROUND(AA29,1)+ROUND(AA30,1)</f>
        <v>92.1</v>
      </c>
      <c r="S30" s="586"/>
      <c r="T30" s="586"/>
      <c r="U30" s="586"/>
      <c r="V30" s="44" t="s">
        <v>16</v>
      </c>
      <c r="Y30" s="587" t="s">
        <v>186</v>
      </c>
      <c r="Z30" s="588"/>
      <c r="AA30" s="543"/>
      <c r="AB30" s="544"/>
      <c r="AC30" s="544"/>
      <c r="AD30" s="544"/>
      <c r="AE30" s="544"/>
      <c r="AF30" s="44" t="s">
        <v>13</v>
      </c>
      <c r="AL30" s="535">
        <v>92.1</v>
      </c>
      <c r="AM30" s="536"/>
      <c r="AN30" s="536"/>
      <c r="AO30" s="536"/>
      <c r="AP30" s="52" t="s">
        <v>13</v>
      </c>
      <c r="AS30" s="580"/>
      <c r="AT30" s="577"/>
      <c r="AU30" s="577"/>
      <c r="AV30" s="578"/>
      <c r="AW30" s="413"/>
    </row>
    <row r="31" spans="2:49" ht="27" customHeight="1" thickTop="1" thickBot="1" x14ac:dyDescent="0.2">
      <c r="B31" s="614" t="s">
        <v>226</v>
      </c>
      <c r="C31" s="615"/>
      <c r="D31" s="603">
        <v>100</v>
      </c>
      <c r="E31" s="603"/>
      <c r="F31" s="603"/>
      <c r="G31" s="195" t="s">
        <v>198</v>
      </c>
      <c r="H31" s="581">
        <f>+AS24</f>
        <v>92.1</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2024-06-26T09:12:25Z</dcterms:created>
  <dcterms:modified xsi:type="dcterms:W3CDTF">2024-06-26T09:12:26Z</dcterms:modified>
</cp:coreProperties>
</file>