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l="1"/>
  <c r="P16" i="91" s="1"/>
  <c r="X50" i="94" s="1"/>
  <c r="H45" i="94"/>
  <c r="G32" i="94"/>
  <c r="G31" i="94" s="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<sst xmlns="http://schemas.openxmlformats.org/spreadsheetml/2006/main" count="3274" uniqueCount="459">
  <si>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</si>
  <si>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</si>
  <si>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</si>
  <si>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</si>
  <si>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</si>
  <si>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</si>
  <si>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</si>
  <si>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</si>
  <si>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</si>
  <si>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</si>
  <si>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</si>
  <si>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</si>
  <si>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</si>
  <si>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</si>
  <si>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</si>
  <si>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</si>
  <si>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</si>
  <si>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</si>
  <si>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</si>
  <si>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</si>
  <si>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</si>
  <si>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</si>
  <si>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</si>
  <si>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</si>
  <si>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</si>
  <si>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</si>
  <si>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</si>
  <si>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</si>
  <si>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</si>
  <si>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</si>
  <si>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</si>
  <si>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</si>
  <si>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</si>
  <si>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</si>
  <si>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</si>
  <si>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</si>
  <si>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</si>
  <si>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</si>
  <si>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</si>
  <si>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</si>
  <si>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</si>
  <si>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</si>
  <si>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</si>
  <si>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</si>
  <si>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</si>
  <si>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</si>
  <si>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</si>
  <si>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</si>
  <si>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</si>
  <si>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</si>
  <si>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</si>
  <si>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</si>
  <si>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</si>
  <si>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</si>
  <si>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</si>
  <si>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</si>
  <si>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</si>
  <si>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</si>
  <si>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</si>
  <si>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</si>
  <si>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</si>
  <si>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</si>
  <si>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</si>
  <si>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</si>
  <si>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</si>
  <si>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</si>
  <si>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</si>
  <si>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</si>
  <si>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</si>
  <si>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</si>
  <si>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</si>
  <si>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</si>
  <si>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</si>
  <si>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</si>
  <si>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</si>
  <si>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</si>
  <si>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</si>
  <si>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</si>
  <si>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</si>
  <si>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</si>
  <si>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</si>
  <si>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</si>
  <si>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</si>
  <si>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</si>
  <si>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</si>
  <si>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</si>
  <si>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</si>
  <si>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</si>
  <si>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</si>
  <si>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</si>
  <si>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</si>
  <si>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</si>
  <si>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</si>
  <si>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</si>
  <si>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</si>
  <si>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</si>
  <si>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</si>
  <si>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</si>
  <si>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</si>
  <si>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</si>
  <si>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</si>
  <si>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</si>
  <si>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</si>
  <si>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</si>
  <si>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</si>
  <si>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</si>
  <si>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</si>
  <si>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</si>
  <si>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</si>
  <si>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</si>
  <si>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</si>
  <si>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</si>
  <si>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</si>
  <si>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</si>
  <si>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</si>
  <si>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</si>
  <si>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</si>
  <si>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</si>
  <si>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</si>
  <si>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</si>
  <si>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</si>
  <si>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</si>
  <si>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</si>
  <si>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</si>
  <si>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</si>
  <si>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</si>
  <si>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</si>
  <si>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</si>
  <si>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</si>
  <si>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</si>
  <si>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</si>
  <si>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</si>
  <si>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</si>
  <si>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</si>
  <si>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</si>
  <si>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</si>
  <si>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</si>
  <si>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</si>
  <si>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</si>
  <si>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</si>
  <si>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</si>
  <si>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</si>
  <si>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</si>
  <si>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</si>
  <si>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</si>
  <si>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</si>
  <si>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</si>
  <si>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</si>
  <si>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</si>
  <si>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</si>
  <si>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</si>
  <si>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</si>
  <si>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</si>
  <si>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</si>
  <si>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</si>
  <si>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</si>
  <si>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</si>
  <si>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</si>
  <si>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</si>
  <si>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</si>
  <si>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</si>
  <si>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</si>
  <si>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</si>
  <si>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</si>
  <si>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</si>
  <si>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</si>
  <si>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</si>
  <si>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</si>
  <si>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</si>
  <si>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</si>
  <si>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</si>
  <si>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</si>
  <si>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</si>
  <si>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</si>
  <si>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</si>
  <si>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</si>
  <si>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</si>
  <si>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</si>
  <si>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</si>
  <si>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</si>
  <si>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</si>
  <si>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</si>
  <si>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</si>
  <si>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</si>
  <si>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</si>
  <si>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</si>
  <si>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</si>
  <si>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</si>
  <si>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</si>
  <si>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</si>
  <si>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</si>
  <si>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</si>
  <si>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</si>
  <si>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</si>
  <si>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</si>
  <si>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</si>
  <si>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</si>
  <si>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</si>
  <si>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</si>
  <si>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</si>
  <si>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</si>
  <si>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</si>
  <si>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</si>
  <si>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</si>
  <si>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</si>
  <si>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</si>
  <si>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</si>
  <si>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</si>
  <si>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</si>
  <si>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</si>
  <si>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</si>
  <si>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</si>
  <si>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</si>
  <si>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</si>
  <si>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</si>
  <si>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</si>
  <si>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</si>
  <si>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</si>
  <si>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</si>
  <si>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</si>
  <si>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</si>
  <si>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</si>
  <si>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</si>
  <si>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</si>
  <si>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</si>
  <si>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</si>
  <si>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</si>
  <si>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</si>
  <si>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</si>
  <si>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</si>
  <si>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</si>
  <si>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</si>
  <si>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</si>
  <si>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</si>
  <si>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</si>
  <si>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</si>
  <si>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</si>
  <si>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</si>
  <si>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</si>
  <si>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</si>
  <si>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</si>
  <si>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</si>
  <si>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</si>
  <si>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</si>
  <si>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</si>
  <si>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</si>
  <si>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</si>
  <si>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</si>
  <si>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</si>
  <si>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</si>
  <si>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</si>
  <si>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</si>
  <si>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</si>
  <si>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</si>
  <si>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</si>
  <si>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</si>
  <si>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</si>
  <si>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</si>
  <si>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</si>
  <si>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</si>
  <si>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</si>
  <si>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</si>
  <si>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</si>
  <si>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</si>
  <si>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</si>
  <si>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</si>
  <si>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</si>
  <si>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</si>
  <si>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</si>
  <si>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</si>
  <si>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</si>
  <si>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</si>
  <si>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</si>
  <si>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</si>
  <si>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</si>
  <si>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</si>
  <si>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</si>
  <si>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</si>
  <si>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</si>
  <si>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</si>
  <si>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</si>
  <si>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</si>
  <si>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</si>
  <si>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</si>
  <si>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</si>
  <si>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</si>
  <si>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</si>
  <si>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</si>
  <si>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</si>
  <si>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</si>
  <si>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</si>
  <si>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</si>
  <si>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</si>
  <si>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</si>
  <si>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</si>
  <si>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</si>
  <si>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</si>
  <si>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</si>
  <si>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</si>
  <si>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</si>
  <si>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</si>
  <si>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</si>
  <si>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</si>
  <si>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</si>
  <si>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</si>
  <si>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</si>
  <si>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</si>
  <si>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</si>
  <si>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</si>
  <si>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</si>
  <si>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</si>
  <si>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</si>
  <si>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</si>
  <si>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</si>
  <si>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</si>
  <si>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</si>
  <si>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</si>
  <si>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</si>
  <si>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</si>
  <si>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</si>
  <si>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</si>
  <si>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</si>
  <si>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</si>
  <si>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</si>
  <si>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</si>
  <si>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</si>
  <si>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</si>
  <si>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</si>
  <si>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</si>
  <si>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</si>
  <si>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</si>
  <si>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</si>
  <si>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</si>
  <si>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</si>
  <si>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</si>
  <si>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</si>
  <si>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</si>
  <si>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</si>
  <si>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</si>
  <si>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</si>
  <si>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</si>
  <si>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</si>
  <si>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</si>
  <si>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</si>
  <si>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</si>
  <si>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</si>
  <si>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</si>
  <si>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</si>
  <si>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</si>
  <si>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</si>
  <si>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</si>
  <si>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</si>
  <si>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</si>
  <si>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</si>
  <si>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</si>
  <si>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</si>
  <si>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</si>
  <si>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</si>
  <si>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</si>
  <si>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</si>
  <si>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</si>
  <si>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</si>
  <si>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</si>
  <si>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</si>
  <si>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</si>
  <si>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</si>
  <si>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</si>
  <si>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</si>
  <si>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</si>
  <si>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</si>
  <si>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</si>
  <si>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</si>
  <si>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</si>
  <si>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</si>
  <si>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</si>
  <si>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</si>
  <si>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</si>
  <si>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</si>
  <si>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</si>
  <si>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</si>
  <si>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</si>
  <si>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</si>
  <si>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</si>
  <si>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</si>
  <si>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</si>
  <si>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</si>
  <si>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</si>
  <si>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</si>
  <si>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</si>
  <si>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</si>
  <si>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</si>
  <si>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</si>
  <si>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</si>
  <si>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</si>
  <si>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</si>
  <si>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</si>
  <si>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</si>
  <si>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</si>
  <si>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</si>
  <si>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</si>
  <si>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</si>
  <si>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</si>
  <si>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</si>
  <si>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</si>
  <si>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</si>
  <si>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</si>
  <si>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</si>
  <si>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</si>
  <si>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</si>
  <si>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</si>
  <si>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</si>
  <si>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</si>
  <si>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</si>
  <si>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</si>
  <si>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</si>
  <si>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</si>
  <si>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</si>
  <si>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</si>
  <si>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</si>
  <si>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</si>
  <si>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</si>
  <si>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</si>
  <si>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</si>
  <si>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</si>
  <si>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</si>
  <si>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</si>
  <si>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</si>
  <si>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</si>
  <si>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</si>
  <si>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</si>
  <si>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</si>
  <si>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</si>
  <si>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</si>
  <si>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</si>
  <si>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</si>
  <si>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</si>
  <si>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</si>
  <si>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</si>
  <si>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</si>
  <si>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</si>
  <si>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</si>
  <si>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</si>
  <si>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</si>
  <si>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</si>
  <si>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</si>
  <si>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</si>
  <si>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</si>
  <si>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</si>
  <si>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</si>
  <si>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</si>
  <si>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</si>
  <si>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横浜市神奈川区青木町7-16</t>
  </si>
  <si>
    <t>株式会社　三木組　　代表取締役　三木康郎</t>
  </si>
  <si>
    <t>株式会社　三木組</t>
  </si>
  <si>
    <t>045-453-0041</t>
  </si>
  <si>
    <t>横浜市長</t>
  </si>
  <si>
    <t>総合建設業</t>
  </si>
  <si>
    <t>令和   6年  6 月  24日</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</si>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</sst>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7773" y="1994734"/>
          <a:ext cx="605779" cy="577801"/>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7773" y="2011498"/>
          <a:ext cx="605779" cy="577801"/>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7773" y="1994734"/>
          <a:ext cx="605779" cy="577801"/>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7773" y="1994734"/>
          <a:ext cx="605779" cy="577801"/>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7773" y="2011498"/>
          <a:ext cx="605779" cy="577801"/>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7773" y="1985590"/>
          <a:ext cx="605779" cy="568657"/>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7773" y="2011498"/>
          <a:ext cx="605779" cy="577801"/>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7773" y="2003878"/>
          <a:ext cx="605779" cy="576277"/>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7773" y="1985590"/>
          <a:ext cx="605779" cy="577801"/>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2" zoomScaleNormal="100" zoomScaleSheetLayoutView="100" workbookViewId="0">
      <selection activeCell="R24" sqref="R24"/>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457</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455</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453</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2657</v>
      </c>
      <c r="N48" s="586"/>
      <c r="O48" s="587"/>
    </row>
    <row r="49" spans="3:21" ht="18" customHeight="1" x14ac:dyDescent="0.15">
      <c r="C49" s="564" t="s">
        <v>11</v>
      </c>
      <c r="D49" s="565"/>
      <c r="E49" s="566"/>
      <c r="F49" s="619" t="s">
        <v>451</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7000</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78</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2045</v>
      </c>
      <c r="I63" s="293" t="s">
        <v>4</v>
      </c>
      <c r="J63" s="542" t="s">
        <v>324</v>
      </c>
      <c r="K63" s="543"/>
      <c r="L63" s="544"/>
      <c r="M63" s="534">
        <f>+別紙!AA14</f>
        <v>2045</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t="str">
        <f>+別紙!AA16</f>
        <v>0</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　三木組</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R24" sqref="R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923.1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250</v>
      </c>
      <c r="E24" s="700"/>
      <c r="F24" s="700"/>
      <c r="G24" s="212" t="s">
        <v>198</v>
      </c>
      <c r="H24" s="678">
        <f>+F12</f>
        <v>923.1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923.1</v>
      </c>
      <c r="Q27" s="683"/>
      <c r="R27" s="683"/>
      <c r="S27" s="683"/>
      <c r="T27" s="54" t="s">
        <v>38</v>
      </c>
      <c r="U27" s="74"/>
      <c r="V27" s="74"/>
      <c r="Y27" s="72" t="s">
        <v>39</v>
      </c>
      <c r="Z27" s="75"/>
      <c r="AH27" s="63"/>
      <c r="AI27" s="63"/>
      <c r="AJ27" s="63"/>
      <c r="AK27" s="63"/>
      <c r="AL27" s="646">
        <f>+AH18+P27</f>
        <v>923.1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250</v>
      </c>
      <c r="E29" s="700"/>
      <c r="F29" s="700"/>
      <c r="G29" s="212" t="s">
        <v>198</v>
      </c>
      <c r="H29" s="678">
        <f>+AL27</f>
        <v>923.1</v>
      </c>
      <c r="I29" s="679"/>
      <c r="J29" s="212" t="s">
        <v>198</v>
      </c>
      <c r="M29" s="652"/>
      <c r="P29" s="66"/>
      <c r="Q29" s="158"/>
      <c r="R29" s="61" t="s">
        <v>183</v>
      </c>
      <c r="S29" s="654" t="s">
        <v>33</v>
      </c>
      <c r="T29" s="668"/>
      <c r="U29" s="668"/>
      <c r="V29" s="669"/>
      <c r="W29" s="58"/>
      <c r="X29" s="76"/>
      <c r="Y29" s="684" t="s">
        <v>258</v>
      </c>
      <c r="Z29" s="685"/>
      <c r="AA29" s="640">
        <v>923.1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923.1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R24" sqref="R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16.600000000000001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50</v>
      </c>
      <c r="E24" s="700"/>
      <c r="F24" s="700"/>
      <c r="G24" s="212" t="s">
        <v>198</v>
      </c>
      <c r="H24" s="678">
        <f>+F12</f>
        <v>16.600000000000001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16.600000000000001</v>
      </c>
      <c r="Q27" s="683"/>
      <c r="R27" s="683"/>
      <c r="S27" s="683"/>
      <c r="T27" s="54" t="s">
        <v>38</v>
      </c>
      <c r="U27" s="74"/>
      <c r="V27" s="74"/>
      <c r="Y27" s="72" t="s">
        <v>39</v>
      </c>
      <c r="Z27" s="75"/>
      <c r="AH27" s="63"/>
      <c r="AI27" s="63"/>
      <c r="AJ27" s="63"/>
      <c r="AK27" s="63"/>
      <c r="AL27" s="646">
        <f>+AH18+P27</f>
        <v>16.600000000000001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50</v>
      </c>
      <c r="E29" s="700"/>
      <c r="F29" s="700"/>
      <c r="G29" s="212" t="s">
        <v>198</v>
      </c>
      <c r="H29" s="678">
        <f>+AL27</f>
        <v>16.600000000000001</v>
      </c>
      <c r="I29" s="679"/>
      <c r="J29" s="212" t="s">
        <v>198</v>
      </c>
      <c r="M29" s="652"/>
      <c r="P29" s="66"/>
      <c r="Q29" s="158"/>
      <c r="R29" s="61" t="s">
        <v>183</v>
      </c>
      <c r="S29" s="654" t="s">
        <v>33</v>
      </c>
      <c r="T29" s="668"/>
      <c r="U29" s="668"/>
      <c r="V29" s="669"/>
      <c r="W29" s="58"/>
      <c r="X29" s="76"/>
      <c r="Y29" s="684" t="s">
        <v>258</v>
      </c>
      <c r="Z29" s="685"/>
      <c r="AA29" s="640">
        <v>16.600000000000001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16.600000000000001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R24" sqref="R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19.7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25</v>
      </c>
      <c r="E24" s="700"/>
      <c r="F24" s="700"/>
      <c r="G24" s="212" t="s">
        <v>198</v>
      </c>
      <c r="H24" s="678">
        <f>+F12</f>
        <v>19.7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19.7</v>
      </c>
      <c r="Q27" s="683"/>
      <c r="R27" s="683"/>
      <c r="S27" s="683"/>
      <c r="T27" s="54" t="s">
        <v>38</v>
      </c>
      <c r="U27" s="74"/>
      <c r="V27" s="74"/>
      <c r="Y27" s="72" t="s">
        <v>39</v>
      </c>
      <c r="Z27" s="75"/>
      <c r="AH27" s="63"/>
      <c r="AI27" s="63"/>
      <c r="AJ27" s="63"/>
      <c r="AK27" s="63"/>
      <c r="AL27" s="646">
        <f>+AH18+P27</f>
        <v>19.7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25</v>
      </c>
      <c r="E29" s="700"/>
      <c r="F29" s="700"/>
      <c r="G29" s="212" t="s">
        <v>198</v>
      </c>
      <c r="H29" s="678">
        <f>+AL27</f>
        <v>19.7</v>
      </c>
      <c r="I29" s="679"/>
      <c r="J29" s="212" t="s">
        <v>198</v>
      </c>
      <c r="M29" s="652"/>
      <c r="P29" s="66"/>
      <c r="Q29" s="158"/>
      <c r="R29" s="61" t="s">
        <v>183</v>
      </c>
      <c r="S29" s="654" t="s">
        <v>33</v>
      </c>
      <c r="T29" s="668"/>
      <c r="U29" s="668"/>
      <c r="V29" s="669"/>
      <c r="W29" s="58"/>
      <c r="X29" s="76"/>
      <c r="Y29" s="684" t="s">
        <v>258</v>
      </c>
      <c r="Z29" s="685"/>
      <c r="AA29" s="640">
        <v>19.7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19.7</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R24" sqref="R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31.9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55</v>
      </c>
      <c r="E24" s="700"/>
      <c r="F24" s="700"/>
      <c r="G24" s="212" t="s">
        <v>198</v>
      </c>
      <c r="H24" s="678">
        <f>+F12</f>
        <v>31.9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31.9</v>
      </c>
      <c r="Q27" s="683"/>
      <c r="R27" s="683"/>
      <c r="S27" s="683"/>
      <c r="T27" s="54" t="s">
        <v>38</v>
      </c>
      <c r="U27" s="74"/>
      <c r="V27" s="74"/>
      <c r="Y27" s="72" t="s">
        <v>39</v>
      </c>
      <c r="Z27" s="75"/>
      <c r="AH27" s="63"/>
      <c r="AI27" s="63"/>
      <c r="AJ27" s="63"/>
      <c r="AK27" s="63"/>
      <c r="AL27" s="646">
        <f>+AH18+P27</f>
        <v>31.9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55</v>
      </c>
      <c r="E29" s="700"/>
      <c r="F29" s="700"/>
      <c r="G29" s="212" t="s">
        <v>198</v>
      </c>
      <c r="H29" s="678">
        <f>+AL27</f>
        <v>31.9</v>
      </c>
      <c r="I29" s="679"/>
      <c r="J29" s="212" t="s">
        <v>198</v>
      </c>
      <c r="M29" s="652"/>
      <c r="P29" s="66"/>
      <c r="Q29" s="158"/>
      <c r="R29" s="61" t="s">
        <v>183</v>
      </c>
      <c r="S29" s="654" t="s">
        <v>33</v>
      </c>
      <c r="T29" s="668"/>
      <c r="U29" s="668"/>
      <c r="V29" s="669"/>
      <c r="W29" s="58"/>
      <c r="X29" s="76"/>
      <c r="Y29" s="684" t="s">
        <v>258</v>
      </c>
      <c r="Z29" s="685"/>
      <c r="AA29" s="640">
        <v>31.9</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31.9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9" zoomScaleNormal="100" workbookViewId="0">
      <selection activeCell="R24" sqref="R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R24" sqref="R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28.7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65</v>
      </c>
      <c r="E24" s="700"/>
      <c r="F24" s="700"/>
      <c r="G24" s="212" t="s">
        <v>198</v>
      </c>
      <c r="H24" s="678">
        <f>+F12</f>
        <v>28.7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28.7</v>
      </c>
      <c r="Q27" s="683"/>
      <c r="R27" s="683"/>
      <c r="S27" s="683"/>
      <c r="T27" s="54" t="s">
        <v>38</v>
      </c>
      <c r="U27" s="74"/>
      <c r="V27" s="74"/>
      <c r="Y27" s="72" t="s">
        <v>39</v>
      </c>
      <c r="Z27" s="75"/>
      <c r="AH27" s="63"/>
      <c r="AI27" s="63"/>
      <c r="AJ27" s="63"/>
      <c r="AK27" s="63"/>
      <c r="AL27" s="646">
        <f>+AH18+P27</f>
        <v>28.7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65</v>
      </c>
      <c r="E29" s="700"/>
      <c r="F29" s="700"/>
      <c r="G29" s="212" t="s">
        <v>198</v>
      </c>
      <c r="H29" s="678">
        <f>+AL27</f>
        <v>28.7</v>
      </c>
      <c r="I29" s="679"/>
      <c r="J29" s="212" t="s">
        <v>198</v>
      </c>
      <c r="M29" s="652"/>
      <c r="P29" s="66"/>
      <c r="Q29" s="158"/>
      <c r="R29" s="61" t="s">
        <v>183</v>
      </c>
      <c r="S29" s="654" t="s">
        <v>33</v>
      </c>
      <c r="T29" s="668"/>
      <c r="U29" s="668"/>
      <c r="V29" s="669"/>
      <c r="W29" s="58"/>
      <c r="X29" s="76"/>
      <c r="Y29" s="684" t="s">
        <v>258</v>
      </c>
      <c r="Z29" s="685"/>
      <c r="AA29" s="640">
        <v>28.7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28.7</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R24" sqref="R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36.6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v>
      </c>
      <c r="E24" s="700"/>
      <c r="F24" s="700"/>
      <c r="G24" s="212" t="s">
        <v>198</v>
      </c>
      <c r="H24" s="678">
        <f>+F12</f>
        <v>36.6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36.6</v>
      </c>
      <c r="Q27" s="683"/>
      <c r="R27" s="683"/>
      <c r="S27" s="683"/>
      <c r="T27" s="54" t="s">
        <v>38</v>
      </c>
      <c r="U27" s="74"/>
      <c r="V27" s="74"/>
      <c r="Y27" s="72" t="s">
        <v>39</v>
      </c>
      <c r="Z27" s="75"/>
      <c r="AH27" s="63"/>
      <c r="AI27" s="63"/>
      <c r="AJ27" s="63"/>
      <c r="AK27" s="63"/>
      <c r="AL27" s="646">
        <f>+AH18+P27</f>
        <v>36.6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v>
      </c>
      <c r="E29" s="700"/>
      <c r="F29" s="700"/>
      <c r="G29" s="212" t="s">
        <v>198</v>
      </c>
      <c r="H29" s="678">
        <f>+AL27</f>
        <v>36.6</v>
      </c>
      <c r="I29" s="679"/>
      <c r="J29" s="212" t="s">
        <v>198</v>
      </c>
      <c r="M29" s="652"/>
      <c r="P29" s="66"/>
      <c r="Q29" s="158"/>
      <c r="R29" s="61" t="s">
        <v>183</v>
      </c>
      <c r="S29" s="654" t="s">
        <v>33</v>
      </c>
      <c r="T29" s="668"/>
      <c r="U29" s="668"/>
      <c r="V29" s="669"/>
      <c r="W29" s="58"/>
      <c r="X29" s="76"/>
      <c r="Y29" s="684" t="s">
        <v>258</v>
      </c>
      <c r="Z29" s="685"/>
      <c r="AA29" s="640">
        <v>36.6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36.6</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0" zoomScaleNormal="100" workbookViewId="0">
      <selection activeCell="R24" sqref="R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1113.7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1500</v>
      </c>
      <c r="E24" s="700"/>
      <c r="F24" s="700"/>
      <c r="G24" s="212" t="s">
        <v>198</v>
      </c>
      <c r="H24" s="678">
        <f>+F12</f>
        <v>1113.7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1113.7</v>
      </c>
      <c r="Q27" s="683"/>
      <c r="R27" s="683"/>
      <c r="S27" s="683"/>
      <c r="T27" s="54" t="s">
        <v>38</v>
      </c>
      <c r="U27" s="74"/>
      <c r="V27" s="74"/>
      <c r="Y27" s="72" t="s">
        <v>39</v>
      </c>
      <c r="Z27" s="75"/>
      <c r="AH27" s="63"/>
      <c r="AI27" s="63"/>
      <c r="AJ27" s="63"/>
      <c r="AK27" s="63"/>
      <c r="AL27" s="646">
        <f>+AH18+P27</f>
        <v>1113.7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1500</v>
      </c>
      <c r="E29" s="700"/>
      <c r="F29" s="700"/>
      <c r="G29" s="212" t="s">
        <v>198</v>
      </c>
      <c r="H29" s="678">
        <f>+AL27</f>
        <v>1113.7</v>
      </c>
      <c r="I29" s="679"/>
      <c r="J29" s="212" t="s">
        <v>198</v>
      </c>
      <c r="M29" s="652"/>
      <c r="P29" s="66"/>
      <c r="Q29" s="158"/>
      <c r="R29" s="61" t="s">
        <v>183</v>
      </c>
      <c r="S29" s="654" t="s">
        <v>33</v>
      </c>
      <c r="T29" s="668"/>
      <c r="U29" s="668"/>
      <c r="V29" s="669"/>
      <c r="W29" s="58"/>
      <c r="X29" s="76"/>
      <c r="Y29" s="684" t="s">
        <v>258</v>
      </c>
      <c r="Z29" s="685"/>
      <c r="AA29" s="640">
        <v>1113.7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1113.7</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R24" sqref="R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三木組</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142.5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75</v>
      </c>
      <c r="E24" s="700"/>
      <c r="F24" s="700"/>
      <c r="G24" s="212" t="s">
        <v>198</v>
      </c>
      <c r="H24" s="678">
        <f>+F12</f>
        <v>142.5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142.5</v>
      </c>
      <c r="Q27" s="683"/>
      <c r="R27" s="683"/>
      <c r="S27" s="683"/>
      <c r="T27" s="54" t="s">
        <v>38</v>
      </c>
      <c r="U27" s="74"/>
      <c r="V27" s="74"/>
      <c r="Y27" s="72" t="s">
        <v>39</v>
      </c>
      <c r="Z27" s="75"/>
      <c r="AH27" s="63"/>
      <c r="AI27" s="63"/>
      <c r="AJ27" s="63"/>
      <c r="AK27" s="63"/>
      <c r="AL27" s="646">
        <f>+AH18+P27</f>
        <v>142.5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75</v>
      </c>
      <c r="E29" s="700"/>
      <c r="F29" s="700"/>
      <c r="G29" s="212" t="s">
        <v>198</v>
      </c>
      <c r="H29" s="678">
        <f>+AL27</f>
        <v>142.5</v>
      </c>
      <c r="I29" s="679"/>
      <c r="J29" s="212" t="s">
        <v>198</v>
      </c>
      <c r="M29" s="652"/>
      <c r="P29" s="66"/>
      <c r="Q29" s="158"/>
      <c r="R29" s="61" t="s">
        <v>183</v>
      </c>
      <c r="S29" s="654" t="s">
        <v>33</v>
      </c>
      <c r="T29" s="668"/>
      <c r="U29" s="668"/>
      <c r="V29" s="669"/>
      <c r="W29" s="58"/>
      <c r="X29" s="76"/>
      <c r="Y29" s="684" t="s">
        <v>258</v>
      </c>
      <c r="Z29" s="685"/>
      <c r="AA29" s="640">
        <v>142.5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142.5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70" zoomScaleNormal="70" workbookViewId="0">
      <selection activeCell="R24" sqref="R24"/>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　三木組</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250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50</v>
      </c>
      <c r="M9" s="393">
        <f>IF(OR(ｷ.紙くず!D24&gt;0,ｷ.紙くず!D24&lt;0),ｷ.紙くず!D24,IF(M$19&gt;0,"0",0))</f>
        <v>25</v>
      </c>
      <c r="N9" s="393">
        <f>IF(OR(ｸ.木くず!D24&gt;0,ｸ.木くず!D24&lt;0),ｸ.木くず!D24,IF(N$19&gt;0,"0",0))</f>
        <v>55</v>
      </c>
      <c r="O9" s="393">
        <f>IF(OR(ｹ.繊維くず!D24&gt;0,ｹ.繊維くず!D24&lt;0),ｹ.繊維くず!D24,IF(O$19&gt;0,"0",0))</f>
        <v>5</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65</v>
      </c>
      <c r="T9" s="393">
        <f>IF(OR(ｾ.ｶﾞﾗｽ･ｺﾝｸﾘ･陶磁器くず!D24&gt;0,ｾ.ｶﾞﾗｽ･ｺﾝｸﾘ･陶磁器くず!D24&lt;0),ｾ.ｶﾞﾗｽ･ｺﾝｸﾘ･陶磁器くず!D24,IF(T$19&gt;0,"0",0))</f>
        <v>20</v>
      </c>
      <c r="U9" s="393">
        <f>IF(OR(ｿ.鉱さい!D24&gt;0,ｿ.鉱さい!D24&lt;0),ｿ.鉱さい!D24,IF(U$19&gt;0,"0",0))</f>
        <v>0</v>
      </c>
      <c r="V9" s="393">
        <f>IF(OR(ﾀ.がれき類!D24&gt;0,ﾀ.がれき類!D24&lt;0),ﾀ.がれき類!D24,IF(V$19&gt;0,"0",0))</f>
        <v>1500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75</v>
      </c>
      <c r="AA9" s="395">
        <f>IF(SUM(G9:Z9)&gt;0,SUM(G9:Z9),IF(AA$19&gt;0,"0",0))</f>
        <v>2045</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250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50</v>
      </c>
      <c r="M14" s="399">
        <f>IF(OR(ｷ.紙くず!D29&gt;0,ｷ.紙くず!D29&lt;0),ｷ.紙くず!D29,IF(M$19&gt;0,"0",0))</f>
        <v>25</v>
      </c>
      <c r="N14" s="399">
        <f>IF(OR(ｸ.木くず!D29&gt;0,ｸ.木くず!D29&lt;0),ｸ.木くず!D29,IF(N$19&gt;0,"0",0))</f>
        <v>55</v>
      </c>
      <c r="O14" s="399">
        <f>IF(OR(ｹ.繊維くず!D29&gt;0,ｹ.繊維くず!D29&lt;0),ｹ.繊維くず!D29,IF(O$19&gt;0,"0",0))</f>
        <v>5</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65</v>
      </c>
      <c r="T14" s="399">
        <f>IF(OR(ｾ.ｶﾞﾗｽ･ｺﾝｸﾘ･陶磁器くず!D29&gt;0,ｾ.ｶﾞﾗｽ･ｺﾝｸﾘ･陶磁器くず!D29&lt;0),ｾ.ｶﾞﾗｽ･ｺﾝｸﾘ･陶磁器くず!D29,IF(T$19&gt;0,"0",0))</f>
        <v>20</v>
      </c>
      <c r="U14" s="399">
        <f>IF(OR(ｿ.鉱さい!D29&gt;0,ｿ.鉱さい!D29&lt;0),ｿ.鉱さい!D29,IF(U$19&gt;0,"0",0))</f>
        <v>0</v>
      </c>
      <c r="V14" s="399">
        <f>IF(OR(ﾀ.がれき類!D29&gt;0,ﾀ.がれき類!D29&lt;0),ﾀ.がれき類!D29,IF(V$19&gt;0,"0",0))</f>
        <v>1500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75</v>
      </c>
      <c r="AA14" s="401">
        <f t="shared" si="0"/>
        <v>2045</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t="str">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t="str">
        <f>IF(OR(ｶ.廃ﾌﾟﾗ類!D31&gt;0,ｶ.廃ﾌﾟﾗ類!D31&lt;0),ｶ.廃ﾌﾟﾗ類!D31,IF(L$19&gt;0,"0",0))</f>
        <v>0</v>
      </c>
      <c r="M16" s="399" t="str">
        <f>IF(OR(ｷ.紙くず!D31&gt;0,ｷ.紙くず!D31&lt;0),ｷ.紙くず!D31,IF(M$19&gt;0,"0",0))</f>
        <v>0</v>
      </c>
      <c r="N16" s="399" t="str">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t="str">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t="str">
        <f t="shared" si="0"/>
        <v>0</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923.1</v>
      </c>
      <c r="I19" s="405">
        <f t="shared" si="1"/>
        <v>0</v>
      </c>
      <c r="J19" s="405">
        <f t="shared" si="1"/>
        <v>0</v>
      </c>
      <c r="K19" s="405">
        <f t="shared" si="1"/>
        <v>0</v>
      </c>
      <c r="L19" s="405">
        <f t="shared" si="1"/>
        <v>16.600000000000001</v>
      </c>
      <c r="M19" s="405">
        <f t="shared" si="1"/>
        <v>19.7</v>
      </c>
      <c r="N19" s="405">
        <f t="shared" si="1"/>
        <v>31.9</v>
      </c>
      <c r="O19" s="405">
        <f t="shared" si="1"/>
        <v>0</v>
      </c>
      <c r="P19" s="405">
        <f t="shared" si="1"/>
        <v>0</v>
      </c>
      <c r="Q19" s="405">
        <f t="shared" si="1"/>
        <v>0</v>
      </c>
      <c r="R19" s="405">
        <f t="shared" si="1"/>
        <v>0</v>
      </c>
      <c r="S19" s="405">
        <f t="shared" si="1"/>
        <v>28.7</v>
      </c>
      <c r="T19" s="405">
        <f t="shared" si="1"/>
        <v>36.6</v>
      </c>
      <c r="U19" s="405">
        <f t="shared" si="1"/>
        <v>0</v>
      </c>
      <c r="V19" s="405">
        <f t="shared" si="1"/>
        <v>1113.7</v>
      </c>
      <c r="W19" s="405">
        <f t="shared" si="1"/>
        <v>0</v>
      </c>
      <c r="X19" s="405">
        <f t="shared" si="1"/>
        <v>0</v>
      </c>
      <c r="Y19" s="405">
        <f t="shared" si="1"/>
        <v>0</v>
      </c>
      <c r="Z19" s="406">
        <f t="shared" si="1"/>
        <v>142.5</v>
      </c>
      <c r="AA19" s="407">
        <f t="shared" ref="AA19:AA25" si="2">SUM(G19:Z19)</f>
        <v>2312.8000000000002</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923.1</v>
      </c>
      <c r="I37" s="441">
        <f t="shared" si="8"/>
        <v>0</v>
      </c>
      <c r="J37" s="441">
        <f t="shared" si="8"/>
        <v>0</v>
      </c>
      <c r="K37" s="441">
        <f t="shared" si="8"/>
        <v>0</v>
      </c>
      <c r="L37" s="441">
        <f t="shared" si="8"/>
        <v>16.600000000000001</v>
      </c>
      <c r="M37" s="441">
        <f t="shared" si="8"/>
        <v>19.7</v>
      </c>
      <c r="N37" s="441">
        <f t="shared" si="8"/>
        <v>31.9</v>
      </c>
      <c r="O37" s="441">
        <f t="shared" si="8"/>
        <v>0</v>
      </c>
      <c r="P37" s="441">
        <f t="shared" si="8"/>
        <v>0</v>
      </c>
      <c r="Q37" s="441">
        <f t="shared" si="8"/>
        <v>0</v>
      </c>
      <c r="R37" s="441">
        <f t="shared" si="8"/>
        <v>0</v>
      </c>
      <c r="S37" s="441">
        <f t="shared" si="8"/>
        <v>28.7</v>
      </c>
      <c r="T37" s="441">
        <f t="shared" si="8"/>
        <v>36.6</v>
      </c>
      <c r="U37" s="441">
        <f t="shared" si="8"/>
        <v>0</v>
      </c>
      <c r="V37" s="441">
        <f t="shared" si="8"/>
        <v>1113.7</v>
      </c>
      <c r="W37" s="441">
        <f t="shared" si="8"/>
        <v>0</v>
      </c>
      <c r="X37" s="441">
        <f t="shared" si="8"/>
        <v>0</v>
      </c>
      <c r="Y37" s="441">
        <f t="shared" si="8"/>
        <v>0</v>
      </c>
      <c r="Z37" s="442">
        <f t="shared" si="8"/>
        <v>142.5</v>
      </c>
      <c r="AA37" s="443">
        <f t="shared" si="4"/>
        <v>2312.8000000000002</v>
      </c>
    </row>
    <row r="38" spans="2:27" ht="24" customHeight="1" x14ac:dyDescent="0.15">
      <c r="B38" s="182"/>
      <c r="C38" s="752"/>
      <c r="D38" s="225"/>
      <c r="E38" s="223" t="s">
        <v>262</v>
      </c>
      <c r="F38" s="469"/>
      <c r="G38" s="432">
        <f t="shared" ref="G38:Z38" si="9">SUM(G39:G41)</f>
        <v>0</v>
      </c>
      <c r="H38" s="432">
        <f t="shared" si="9"/>
        <v>923.1</v>
      </c>
      <c r="I38" s="432">
        <f t="shared" si="9"/>
        <v>0</v>
      </c>
      <c r="J38" s="432">
        <f t="shared" si="9"/>
        <v>0</v>
      </c>
      <c r="K38" s="432">
        <f t="shared" si="9"/>
        <v>0</v>
      </c>
      <c r="L38" s="432">
        <f t="shared" si="9"/>
        <v>16.600000000000001</v>
      </c>
      <c r="M38" s="432">
        <f t="shared" si="9"/>
        <v>19.7</v>
      </c>
      <c r="N38" s="432">
        <f t="shared" si="9"/>
        <v>31.9</v>
      </c>
      <c r="O38" s="432">
        <f t="shared" si="9"/>
        <v>0</v>
      </c>
      <c r="P38" s="432">
        <f t="shared" si="9"/>
        <v>0</v>
      </c>
      <c r="Q38" s="432">
        <f t="shared" si="9"/>
        <v>0</v>
      </c>
      <c r="R38" s="432">
        <f t="shared" si="9"/>
        <v>0</v>
      </c>
      <c r="S38" s="432">
        <f t="shared" si="9"/>
        <v>28.7</v>
      </c>
      <c r="T38" s="432">
        <f t="shared" si="9"/>
        <v>36.6</v>
      </c>
      <c r="U38" s="432">
        <f t="shared" si="9"/>
        <v>0</v>
      </c>
      <c r="V38" s="432">
        <f t="shared" si="9"/>
        <v>1113.7</v>
      </c>
      <c r="W38" s="432">
        <f t="shared" si="9"/>
        <v>0</v>
      </c>
      <c r="X38" s="432">
        <f t="shared" si="9"/>
        <v>0</v>
      </c>
      <c r="Y38" s="432">
        <f t="shared" si="9"/>
        <v>0</v>
      </c>
      <c r="Z38" s="433">
        <f t="shared" si="9"/>
        <v>142.5</v>
      </c>
      <c r="AA38" s="434">
        <f t="shared" si="4"/>
        <v>2312.8000000000002</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0</v>
      </c>
    </row>
    <row r="40" spans="2:27" ht="24" customHeight="1" x14ac:dyDescent="0.15">
      <c r="B40" s="182"/>
      <c r="C40" s="752"/>
      <c r="D40" s="226"/>
      <c r="E40" s="221"/>
      <c r="F40" s="219" t="s">
        <v>261</v>
      </c>
      <c r="G40" s="435">
        <f>+ｱ.燃え殻!$AA$29</f>
        <v>0</v>
      </c>
      <c r="H40" s="435">
        <f>+ｲ.汚泥!$AA$29</f>
        <v>923.1</v>
      </c>
      <c r="I40" s="435">
        <f>+ｳ.廃油!$AA$29</f>
        <v>0</v>
      </c>
      <c r="J40" s="435">
        <f>+ｴ.廃酸!$AA$29</f>
        <v>0</v>
      </c>
      <c r="K40" s="435">
        <f>+ｵ.廃ｱﾙｶﾘ!$AA$29</f>
        <v>0</v>
      </c>
      <c r="L40" s="435">
        <f>+ｶ.廃ﾌﾟﾗ類!$AA$29</f>
        <v>16.600000000000001</v>
      </c>
      <c r="M40" s="435">
        <f>+ｷ.紙くず!$AA$29</f>
        <v>19.7</v>
      </c>
      <c r="N40" s="435">
        <f>+ｸ.木くず!$AA$29</f>
        <v>31.9</v>
      </c>
      <c r="O40" s="435">
        <f>+ｹ.繊維くず!$AA$29</f>
        <v>0</v>
      </c>
      <c r="P40" s="435">
        <f>+ｺ.動植物性残さ!$AA$29</f>
        <v>0</v>
      </c>
      <c r="Q40" s="435">
        <f>+ｻ.動物系固形不要物!$AA$29</f>
        <v>0</v>
      </c>
      <c r="R40" s="435">
        <f>+ｼ.ｺﾞﾑくず!$AA$29</f>
        <v>0</v>
      </c>
      <c r="S40" s="435">
        <f>+ｽ.金属くず!$AA$29</f>
        <v>28.7</v>
      </c>
      <c r="T40" s="435">
        <f>+ｾ.ｶﾞﾗｽ･ｺﾝｸﾘ･陶磁器くず!$AA$29</f>
        <v>36.6</v>
      </c>
      <c r="U40" s="435">
        <f>+ｿ.鉱さい!$AA$29</f>
        <v>0</v>
      </c>
      <c r="V40" s="435">
        <f>+ﾀ.がれき類!$AA$29</f>
        <v>1113.7</v>
      </c>
      <c r="W40" s="435">
        <f>+ﾁ.動物のふん尿!$AA$29</f>
        <v>0</v>
      </c>
      <c r="X40" s="435">
        <f>+ﾂ.動物の死体!$AA$29</f>
        <v>0</v>
      </c>
      <c r="Y40" s="435">
        <f>+ﾃ.ばいじん!$AA$29</f>
        <v>0</v>
      </c>
      <c r="Z40" s="436">
        <f>+ﾄ.混合廃棄物その他!$AA$29</f>
        <v>142.5</v>
      </c>
      <c r="AA40" s="437">
        <f t="shared" si="4"/>
        <v>2312.8000000000002</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923.1</v>
      </c>
      <c r="I43" s="444">
        <f>+ｳ.廃油!$AL$27</f>
        <v>0</v>
      </c>
      <c r="J43" s="444">
        <f>+ｴ.廃酸!$AL$27</f>
        <v>0</v>
      </c>
      <c r="K43" s="444">
        <f>+ｵ.廃ｱﾙｶﾘ!$AL$27</f>
        <v>0</v>
      </c>
      <c r="L43" s="444">
        <f>+ｶ.廃ﾌﾟﾗ類!$AL$27</f>
        <v>16.600000000000001</v>
      </c>
      <c r="M43" s="444">
        <f>+ｷ.紙くず!$AL$27</f>
        <v>19.7</v>
      </c>
      <c r="N43" s="444">
        <f>+ｸ.木くず!$AL$27</f>
        <v>31.9</v>
      </c>
      <c r="O43" s="444">
        <f>+ｹ.繊維くず!$AL$27</f>
        <v>0</v>
      </c>
      <c r="P43" s="444">
        <f>+ｺ.動植物性残さ!$AL$27</f>
        <v>0</v>
      </c>
      <c r="Q43" s="444">
        <f>+ｻ.動物系固形不要物!$AL$27</f>
        <v>0</v>
      </c>
      <c r="R43" s="444">
        <f>+ｼ.ｺﾞﾑくず!$AL$27</f>
        <v>0</v>
      </c>
      <c r="S43" s="444">
        <f>+ｽ.金属くず!$AL$27</f>
        <v>28.7</v>
      </c>
      <c r="T43" s="444">
        <f>+ｾ.ｶﾞﾗｽ･ｺﾝｸﾘ･陶磁器くず!$AL$27</f>
        <v>36.6</v>
      </c>
      <c r="U43" s="444">
        <f>+ｿ.鉱さい!$AL$27</f>
        <v>0</v>
      </c>
      <c r="V43" s="444">
        <f>+ﾀ.がれき類!$AL$27</f>
        <v>1113.7</v>
      </c>
      <c r="W43" s="444">
        <f>+ﾁ.動物のふん尿!$AL$27</f>
        <v>0</v>
      </c>
      <c r="X43" s="444">
        <f>+ﾂ.動物の死体!$AL$27</f>
        <v>0</v>
      </c>
      <c r="Y43" s="444">
        <f>+ﾃ.ばいじん!$AL$27</f>
        <v>0</v>
      </c>
      <c r="Z43" s="445">
        <f>+ﾄ.混合廃棄物その他!$AL$27</f>
        <v>142.5</v>
      </c>
      <c r="AA43" s="446">
        <f t="shared" si="4"/>
        <v>2312.8000000000002</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0</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1173.0999999999999</v>
      </c>
      <c r="I55" s="506">
        <f t="shared" si="10"/>
        <v>0</v>
      </c>
      <c r="J55" s="506">
        <f t="shared" si="10"/>
        <v>0</v>
      </c>
      <c r="K55" s="506">
        <f t="shared" si="10"/>
        <v>0</v>
      </c>
      <c r="L55" s="506">
        <f t="shared" si="10"/>
        <v>66.599999999999994</v>
      </c>
      <c r="M55" s="506">
        <f t="shared" si="10"/>
        <v>44.7</v>
      </c>
      <c r="N55" s="506">
        <f t="shared" si="10"/>
        <v>86.9</v>
      </c>
      <c r="O55" s="506">
        <f t="shared" si="10"/>
        <v>5</v>
      </c>
      <c r="P55" s="506">
        <f t="shared" si="10"/>
        <v>0</v>
      </c>
      <c r="Q55" s="506">
        <f t="shared" si="10"/>
        <v>0</v>
      </c>
      <c r="R55" s="506">
        <f t="shared" si="10"/>
        <v>0</v>
      </c>
      <c r="S55" s="506">
        <f t="shared" si="10"/>
        <v>93.7</v>
      </c>
      <c r="T55" s="506">
        <f t="shared" si="10"/>
        <v>56.6</v>
      </c>
      <c r="U55" s="506">
        <f t="shared" si="10"/>
        <v>0</v>
      </c>
      <c r="V55" s="506">
        <f t="shared" si="10"/>
        <v>2613.6999999999998</v>
      </c>
      <c r="W55" s="506">
        <f t="shared" si="10"/>
        <v>0</v>
      </c>
      <c r="X55" s="506">
        <f t="shared" si="10"/>
        <v>0</v>
      </c>
      <c r="Y55" s="506">
        <f t="shared" si="10"/>
        <v>0</v>
      </c>
      <c r="Z55" s="506">
        <f t="shared" si="10"/>
        <v>217.5</v>
      </c>
      <c r="AA55" s="507">
        <f>+AA9+AA19+AA20</f>
        <v>4357.8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 月  24日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横浜市神奈川区青木町7-16</v>
      </c>
      <c r="K16" s="806"/>
      <c r="L16" s="807"/>
      <c r="M16" s="807"/>
      <c r="N16" s="807"/>
      <c r="O16" s="808"/>
    </row>
    <row r="17" spans="1:48" ht="26.25" customHeight="1" x14ac:dyDescent="0.15">
      <c r="C17" s="249"/>
      <c r="D17" s="250"/>
      <c r="E17" s="250"/>
      <c r="F17" s="250"/>
      <c r="G17" s="250"/>
      <c r="H17" s="254" t="s">
        <v>7</v>
      </c>
      <c r="I17" s="254"/>
      <c r="J17" s="806" t="str">
        <f>+表紙!J40</f>
        <v>株式会社　三木組　　代表取締役　三木康郎</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045-453-0041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　三木組</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2657</v>
      </c>
      <c r="N25" s="859"/>
      <c r="O25" s="860"/>
    </row>
    <row r="26" spans="1:48" ht="18" customHeight="1" x14ac:dyDescent="0.15">
      <c r="C26" s="839" t="s">
        <v>11</v>
      </c>
      <c r="D26" s="840"/>
      <c r="E26" s="841"/>
      <c r="F26" s="833" t="str">
        <f>+表紙!F49</f>
        <v>横浜市神奈川区青木町7-16</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総合建設業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7000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78</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2045</v>
      </c>
      <c r="I40" s="293" t="s">
        <v>4</v>
      </c>
      <c r="J40" s="542" t="s">
        <v>324</v>
      </c>
      <c r="K40" s="543"/>
      <c r="L40" s="544"/>
      <c r="M40" s="865">
        <f>+表紙!M63</f>
        <v>2045</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t="str">
        <f>+表紙!M65</f>
        <v>0</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2024-06-25T06:17:11Z</dcterms:created>
  <dcterms:modified xsi:type="dcterms:W3CDTF">2024-09-05T05:45:21Z</dcterms:modified>
</cp:coreProperties>
</file>