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400" yWindow="0" windowWidth="14400" windowHeight="156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<sst xmlns="http://schemas.openxmlformats.org/spreadsheetml/2006/main" count="3274" uniqueCount="459">
  <si>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</si>
  <si>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</si>
  <si>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</si>
  <si>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</si>
  <si>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</si>
  <si>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</si>
  <si>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</si>
  <si>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</si>
  <si>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</si>
  <si>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</si>
  <si>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</si>
  <si>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</si>
  <si>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</si>
  <si>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</si>
  <si>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</si>
  <si>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</si>
  <si>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</si>
  <si>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</si>
  <si>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</si>
  <si>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</si>
  <si>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</si>
  <si>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</si>
  <si>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</si>
  <si>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</si>
  <si>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</si>
  <si>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</si>
  <si>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</si>
  <si>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</si>
  <si>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</si>
  <si>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</si>
  <si>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</si>
  <si>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</si>
  <si>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</si>
  <si>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</si>
  <si>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</si>
  <si>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</si>
  <si>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</si>
  <si>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</si>
  <si>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</si>
  <si>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</si>
  <si>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</si>
  <si>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</si>
  <si>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</si>
  <si>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</si>
  <si>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</si>
  <si>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</si>
  <si>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</si>
  <si>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</si>
  <si>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</si>
  <si>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</si>
  <si>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</si>
  <si>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</si>
  <si>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</si>
  <si>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</si>
  <si>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</si>
  <si>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</si>
  <si>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</si>
  <si>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</si>
  <si>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</si>
  <si>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</si>
  <si>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</si>
  <si>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</si>
  <si>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</si>
  <si>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</si>
  <si>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</si>
  <si>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</si>
  <si>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</si>
  <si>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</si>
  <si>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</si>
  <si>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</si>
  <si>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</si>
  <si>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</si>
  <si>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</si>
  <si>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</si>
  <si>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</si>
  <si>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</si>
  <si>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</si>
  <si>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</si>
  <si>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</si>
  <si>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</si>
  <si>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</si>
  <si>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</si>
  <si>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</si>
  <si>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</si>
  <si>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</si>
  <si>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</si>
  <si>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</si>
  <si>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</si>
  <si>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</si>
  <si>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</si>
  <si>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</si>
  <si>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</si>
  <si>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</si>
  <si>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</si>
  <si>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</si>
  <si>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</si>
  <si>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</si>
  <si>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</si>
  <si>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</si>
  <si>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</si>
  <si>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</si>
  <si>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</si>
  <si>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</si>
  <si>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</si>
  <si>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</si>
  <si>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</si>
  <si>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</si>
  <si>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</si>
  <si>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</si>
  <si>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</si>
  <si>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</si>
  <si>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</si>
  <si>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</si>
  <si>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</si>
  <si>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</si>
  <si>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</si>
  <si>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</si>
  <si>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</si>
  <si>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</si>
  <si>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</si>
  <si>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</si>
  <si>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</si>
  <si>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</si>
  <si>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</si>
  <si>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</si>
  <si>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</si>
  <si>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</si>
  <si>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</si>
  <si>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</si>
  <si>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</si>
  <si>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</si>
  <si>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</si>
  <si>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</si>
  <si>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</si>
  <si>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</si>
  <si>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</si>
  <si>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</si>
  <si>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</si>
  <si>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</si>
  <si>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</si>
  <si>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</si>
  <si>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</si>
  <si>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</si>
  <si>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</si>
  <si>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</si>
  <si>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</si>
  <si>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</si>
  <si>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</si>
  <si>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</si>
  <si>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</si>
  <si>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</si>
  <si>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</si>
  <si>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</si>
  <si>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</si>
  <si>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</si>
  <si>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</si>
  <si>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</si>
  <si>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</si>
  <si>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</si>
  <si>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</si>
  <si>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</si>
  <si>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</si>
  <si>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</si>
  <si>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</si>
  <si>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</si>
  <si>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</si>
  <si>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</si>
  <si>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</si>
  <si>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</si>
  <si>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</si>
  <si>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</si>
  <si>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</si>
  <si>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</si>
  <si>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</si>
  <si>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</si>
  <si>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</si>
  <si>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</si>
  <si>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</si>
  <si>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</si>
  <si>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</si>
  <si>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</si>
  <si>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</si>
  <si>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</si>
  <si>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</si>
  <si>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</si>
  <si>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</si>
  <si>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</si>
  <si>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</si>
  <si>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</si>
  <si>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</si>
  <si>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</si>
  <si>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</si>
  <si>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</si>
  <si>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</si>
  <si>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</si>
  <si>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</si>
  <si>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</si>
  <si>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</si>
  <si>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</si>
  <si>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</si>
  <si>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</si>
  <si>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</si>
  <si>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</si>
  <si>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</si>
  <si>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</si>
  <si>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</si>
  <si>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</si>
  <si>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</si>
  <si>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</si>
  <si>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</si>
  <si>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</si>
  <si>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</si>
  <si>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</si>
  <si>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</si>
  <si>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</si>
  <si>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</si>
  <si>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</si>
  <si>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</si>
  <si>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</si>
  <si>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</si>
  <si>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</si>
  <si>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</si>
  <si>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</si>
  <si>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</si>
  <si>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</si>
  <si>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</si>
  <si>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</si>
  <si>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</si>
  <si>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</si>
  <si>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</si>
  <si>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</si>
  <si>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</si>
  <si>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</si>
  <si>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</si>
  <si>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</si>
  <si>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</si>
  <si>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</si>
  <si>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</si>
  <si>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</si>
  <si>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</si>
  <si>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</si>
  <si>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</si>
  <si>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</si>
  <si>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</si>
  <si>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</si>
  <si>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</si>
  <si>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</si>
  <si>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</si>
  <si>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</si>
  <si>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</si>
  <si>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</si>
  <si>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</si>
  <si>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</si>
  <si>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</si>
  <si>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</si>
  <si>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</si>
  <si>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</si>
  <si>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</si>
  <si>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</si>
  <si>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</si>
  <si>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</si>
  <si>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</si>
  <si>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</si>
  <si>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</si>
  <si>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</si>
  <si>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</si>
  <si>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</si>
  <si>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</si>
  <si>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</si>
  <si>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</si>
  <si>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</si>
  <si>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</si>
  <si>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</si>
  <si>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</si>
  <si>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</si>
  <si>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</si>
  <si>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</si>
  <si>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</si>
  <si>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</si>
  <si>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</si>
  <si>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</si>
  <si>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</si>
  <si>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</si>
  <si>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</si>
  <si>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</si>
  <si>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</si>
  <si>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</si>
  <si>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</si>
  <si>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</si>
  <si>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</si>
  <si>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</si>
  <si>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</si>
  <si>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</si>
  <si>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</si>
  <si>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</si>
  <si>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</si>
  <si>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</si>
  <si>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</si>
  <si>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</si>
  <si>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</si>
  <si>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</si>
  <si>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</si>
  <si>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</si>
  <si>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</si>
  <si>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</si>
  <si>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</si>
  <si>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</si>
  <si>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</si>
  <si>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</si>
  <si>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</si>
  <si>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</si>
  <si>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</si>
  <si>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</si>
  <si>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</si>
  <si>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</si>
  <si>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</si>
  <si>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</si>
  <si>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</si>
  <si>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</si>
  <si>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</si>
  <si>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</si>
  <si>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</si>
  <si>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</si>
  <si>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</si>
  <si>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</si>
  <si>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</si>
  <si>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</si>
  <si>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</si>
  <si>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</si>
  <si>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</si>
  <si>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</si>
  <si>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</si>
  <si>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</si>
  <si>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</si>
  <si>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</si>
  <si>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</si>
  <si>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</si>
  <si>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</si>
  <si>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</si>
  <si>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</si>
  <si>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</si>
  <si>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</si>
  <si>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</si>
  <si>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</si>
  <si>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</si>
  <si>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</si>
  <si>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</si>
  <si>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</si>
  <si>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</si>
  <si>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</si>
  <si>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</si>
  <si>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</si>
  <si>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</si>
  <si>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</si>
  <si>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</si>
  <si>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</si>
  <si>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</si>
  <si>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</si>
  <si>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</si>
  <si>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</si>
  <si>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</si>
  <si>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</si>
  <si>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</si>
  <si>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</si>
  <si>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</si>
  <si>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</si>
  <si>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</si>
  <si>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</si>
  <si>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</si>
  <si>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</si>
  <si>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</si>
  <si>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</si>
  <si>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</si>
  <si>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</si>
  <si>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</si>
  <si>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</si>
  <si>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</si>
  <si>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</si>
  <si>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</si>
  <si>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</si>
  <si>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</si>
  <si>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</si>
  <si>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</si>
  <si>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</si>
  <si>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</si>
  <si>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</si>
  <si>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</si>
  <si>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</si>
  <si>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</si>
  <si>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</si>
  <si>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</si>
  <si>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</si>
  <si>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</si>
  <si>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</si>
  <si>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</si>
  <si>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</si>
  <si>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</si>
  <si>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</si>
  <si>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</si>
  <si>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</si>
  <si>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</si>
  <si>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</si>
  <si>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</si>
  <si>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</si>
  <si>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</si>
  <si>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</si>
  <si>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</si>
  <si>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</si>
  <si>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</si>
  <si>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</si>
  <si>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</si>
  <si>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</si>
  <si>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</si>
  <si>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</si>
  <si>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</si>
  <si>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</si>
  <si>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</si>
  <si>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</si>
  <si>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</si>
  <si>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</si>
  <si>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</si>
  <si>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</si>
  <si>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</si>
  <si>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</si>
  <si>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</si>
  <si>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</si>
  <si>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</si>
  <si>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</si>
  <si>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</si>
  <si>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</si>
  <si>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</si>
  <si>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</si>
  <si>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</si>
  <si>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</si>
  <si>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</si>
  <si>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</si>
  <si>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</si>
  <si>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</si>
  <si>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</si>
  <si>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</si>
  <si>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</si>
  <si>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</si>
  <si>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</si>
  <si>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</si>
  <si>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</si>
  <si>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</si>
  <si>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</si>
  <si>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</si>
  <si>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</si>
  <si>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</si>
  <si>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</si>
  <si>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28  日</t>
    <phoneticPr fontId="3"/>
  </si>
  <si>
    <t>横浜市青葉区さつきが丘25番5</t>
  </si>
  <si>
    <t>日舗建設株式会社　代表取締役　樋川　剛　</t>
  </si>
  <si>
    <t>日舗建設株式会社</t>
  </si>
  <si>
    <t>045-935-3711</t>
  </si>
  <si>
    <t>横浜市長</t>
  </si>
  <si>
    <t>総合工事業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</si>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</sst>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7" zoomScaleNormal="100" zoomScaleSheetLayoutView="100" workbookViewId="0">
      <selection activeCell="E81" sqref="E81:O81"/>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456</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2676</v>
      </c>
      <c r="N48" s="489"/>
      <c r="O48" s="490"/>
    </row>
    <row r="49" spans="3:21" ht="18" customHeight="1" x14ac:dyDescent="0.15">
      <c r="C49" s="467" t="s">
        <v>11</v>
      </c>
      <c r="D49" s="468"/>
      <c r="E49" s="469"/>
      <c r="F49" s="522" t="s">
        <v>452</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1050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22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10170</v>
      </c>
      <c r="I63" s="241" t="s">
        <v>4</v>
      </c>
      <c r="J63" s="447" t="s">
        <v>324</v>
      </c>
      <c r="K63" s="448"/>
      <c r="L63" s="449"/>
      <c r="M63" s="442">
        <f>+別紙!AA14</f>
        <v>10170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10170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日舗建設株式会社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B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101.3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60</v>
      </c>
      <c r="E24" s="603"/>
      <c r="F24" s="603"/>
      <c r="G24" s="195" t="s">
        <v>198</v>
      </c>
      <c r="H24" s="581">
        <f>+F12</f>
        <v>101.3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101.3</v>
      </c>
      <c r="Q27" s="586"/>
      <c r="R27" s="586"/>
      <c r="S27" s="586"/>
      <c r="T27" s="44" t="s">
        <v>38</v>
      </c>
      <c r="U27" s="64"/>
      <c r="V27" s="64"/>
      <c r="Y27" s="62" t="s">
        <v>39</v>
      </c>
      <c r="Z27" s="65"/>
      <c r="AH27" s="53"/>
      <c r="AI27" s="53"/>
      <c r="AJ27" s="53"/>
      <c r="AK27" s="53"/>
      <c r="AL27" s="549">
        <f>+AH18+P27</f>
        <v>101.3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v>
      </c>
      <c r="E29" s="603"/>
      <c r="F29" s="603"/>
      <c r="G29" s="195" t="s">
        <v>198</v>
      </c>
      <c r="H29" s="581">
        <f>+AL27</f>
        <v>101.3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101.3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60</v>
      </c>
      <c r="E31" s="603"/>
      <c r="F31" s="603"/>
      <c r="G31" s="195" t="s">
        <v>198</v>
      </c>
      <c r="H31" s="581">
        <f>+AS24</f>
        <v>101.3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B11" zoomScaleNormal="100" workbookViewId="0">
      <selection activeCell="L25" sqref="L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70</v>
      </c>
      <c r="E24" s="603"/>
      <c r="F24" s="603"/>
      <c r="G24" s="195" t="s">
        <v>198</v>
      </c>
      <c r="H24" s="581">
        <f>+F12</f>
        <v>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v>
      </c>
      <c r="Q27" s="586"/>
      <c r="R27" s="586"/>
      <c r="S27" s="586"/>
      <c r="T27" s="44" t="s">
        <v>38</v>
      </c>
      <c r="U27" s="64"/>
      <c r="V27" s="64"/>
      <c r="Y27" s="62" t="s">
        <v>39</v>
      </c>
      <c r="Z27" s="65"/>
      <c r="AH27" s="53"/>
      <c r="AI27" s="53"/>
      <c r="AJ27" s="53"/>
      <c r="AK27" s="53"/>
      <c r="AL27" s="549">
        <f>+AH18+P27</f>
        <v>3.9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70</v>
      </c>
      <c r="E29" s="603"/>
      <c r="F29" s="603"/>
      <c r="G29" s="195" t="s">
        <v>198</v>
      </c>
      <c r="H29" s="581">
        <f>+AL27</f>
        <v>3.9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70</v>
      </c>
      <c r="E31" s="603"/>
      <c r="F31" s="603"/>
      <c r="G31" s="195" t="s">
        <v>198</v>
      </c>
      <c r="H31" s="581">
        <f>+AS24</f>
        <v>3.9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B9"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B19"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35</v>
      </c>
      <c r="E24" s="603"/>
      <c r="F24" s="603"/>
      <c r="G24" s="195" t="s">
        <v>198</v>
      </c>
      <c r="H24" s="581">
        <f>+F12</f>
        <v>7.4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7.4</v>
      </c>
      <c r="Q27" s="586"/>
      <c r="R27" s="586"/>
      <c r="S27" s="586"/>
      <c r="T27" s="44" t="s">
        <v>38</v>
      </c>
      <c r="U27" s="64"/>
      <c r="V27" s="64"/>
      <c r="Y27" s="62" t="s">
        <v>39</v>
      </c>
      <c r="Z27" s="65"/>
      <c r="AH27" s="53"/>
      <c r="AI27" s="53"/>
      <c r="AJ27" s="53"/>
      <c r="AK27" s="53"/>
      <c r="AL27" s="549">
        <f>+AH18+P27</f>
        <v>7.4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35</v>
      </c>
      <c r="E29" s="603"/>
      <c r="F29" s="603"/>
      <c r="G29" s="195" t="s">
        <v>198</v>
      </c>
      <c r="H29" s="581">
        <f>+AL27</f>
        <v>7.4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35</v>
      </c>
      <c r="E31" s="603"/>
      <c r="F31" s="603"/>
      <c r="G31" s="195" t="s">
        <v>198</v>
      </c>
      <c r="H31" s="581">
        <f>+AS24</f>
        <v>7.4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B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13.7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13.7</v>
      </c>
      <c r="Q27" s="586"/>
      <c r="R27" s="586"/>
      <c r="S27" s="586"/>
      <c r="T27" s="44" t="s">
        <v>38</v>
      </c>
      <c r="U27" s="64"/>
      <c r="V27" s="64"/>
      <c r="Y27" s="62" t="s">
        <v>39</v>
      </c>
      <c r="Z27" s="65"/>
      <c r="AH27" s="53"/>
      <c r="AI27" s="53"/>
      <c r="AJ27" s="53"/>
      <c r="AK27" s="53"/>
      <c r="AL27" s="549">
        <f>+AH18+P27</f>
        <v>13.7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13.7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13.7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13.7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B1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6424.7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9900</v>
      </c>
      <c r="E24" s="603"/>
      <c r="F24" s="603"/>
      <c r="G24" s="195" t="s">
        <v>198</v>
      </c>
      <c r="H24" s="581">
        <f>+F12</f>
        <v>6424.7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6424.7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6424.7</v>
      </c>
      <c r="Q27" s="586"/>
      <c r="R27" s="586"/>
      <c r="S27" s="586"/>
      <c r="T27" s="44" t="s">
        <v>38</v>
      </c>
      <c r="U27" s="64"/>
      <c r="V27" s="64"/>
      <c r="Y27" s="62" t="s">
        <v>39</v>
      </c>
      <c r="Z27" s="65"/>
      <c r="AH27" s="53"/>
      <c r="AI27" s="53"/>
      <c r="AJ27" s="53"/>
      <c r="AK27" s="53"/>
      <c r="AL27" s="549">
        <f>+AH18+P27</f>
        <v>6424.7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6424.7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9900</v>
      </c>
      <c r="E29" s="603"/>
      <c r="F29" s="603"/>
      <c r="G29" s="195" t="s">
        <v>198</v>
      </c>
      <c r="H29" s="581">
        <f>+AL27</f>
        <v>6424.7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6424.7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9900</v>
      </c>
      <c r="E31" s="603"/>
      <c r="F31" s="603"/>
      <c r="G31" s="195" t="s">
        <v>198</v>
      </c>
      <c r="H31" s="581">
        <f>+AS24</f>
        <v>6424.7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B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日舗建設株式会社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85</v>
      </c>
      <c r="E24" s="603"/>
      <c r="F24" s="603"/>
      <c r="G24" s="195" t="s">
        <v>198</v>
      </c>
      <c r="H24" s="581">
        <f>+F12</f>
        <v>13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v>
      </c>
      <c r="Q27" s="586"/>
      <c r="R27" s="586"/>
      <c r="S27" s="586"/>
      <c r="T27" s="44" t="s">
        <v>38</v>
      </c>
      <c r="U27" s="64"/>
      <c r="V27" s="64"/>
      <c r="Y27" s="62" t="s">
        <v>39</v>
      </c>
      <c r="Z27" s="65"/>
      <c r="AH27" s="53"/>
      <c r="AI27" s="53"/>
      <c r="AJ27" s="53"/>
      <c r="AK27" s="53"/>
      <c r="AL27" s="549">
        <f>+AH18+P27</f>
        <v>13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85</v>
      </c>
      <c r="E29" s="603"/>
      <c r="F29" s="603"/>
      <c r="G29" s="195" t="s">
        <v>198</v>
      </c>
      <c r="H29" s="581">
        <f>+AL27</f>
        <v>13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85</v>
      </c>
      <c r="E31" s="603"/>
      <c r="F31" s="603"/>
      <c r="G31" s="195" t="s">
        <v>198</v>
      </c>
      <c r="H31" s="581">
        <f>+AS24</f>
        <v>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election activeCell="K10" sqref="K1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日舗建設株式会社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60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70</v>
      </c>
      <c r="M9" s="320" t="str">
        <f>IF(OR(ｷ.紙くず!D24&gt;0,ｷ.紙くず!D24&lt;0),ｷ.紙くず!D24,IF(M$19&gt;0,"0",0))</f>
        <v>0</v>
      </c>
      <c r="N9" s="320">
        <f>IF(OR(ｸ.木くず!D24&gt;0,ｸ.木くず!D24&lt;0),ｸ.木くず!D24,IF(N$19&gt;0,"0",0))</f>
        <v>35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9900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85</v>
      </c>
      <c r="AA9" s="322">
        <f>IF(SUM(G9:Z9)&gt;0,SUM(G9:Z9),IF(AA$19&gt;0,"0",0))</f>
        <v>10170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60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70</v>
      </c>
      <c r="M14" s="326" t="str">
        <f>IF(OR(ｷ.紙くず!D29&gt;0,ｷ.紙くず!D29&lt;0),ｷ.紙くず!D29,IF(M$19&gt;0,"0",0))</f>
        <v>0</v>
      </c>
      <c r="N14" s="326">
        <f>IF(OR(ｸ.木くず!D29&gt;0,ｸ.木くず!D29&lt;0),ｸ.木くず!D29,IF(N$19&gt;0,"0",0))</f>
        <v>35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9900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85</v>
      </c>
      <c r="AA14" s="328">
        <f t="shared" si="0"/>
        <v>10170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60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70</v>
      </c>
      <c r="M16" s="326" t="str">
        <f>IF(OR(ｷ.紙くず!D31&gt;0,ｷ.紙くず!D31&lt;0),ｷ.紙くず!D31,IF(M$19&gt;0,"0",0))</f>
        <v>0</v>
      </c>
      <c r="N16" s="326">
        <f>IF(OR(ｸ.木くず!D31&gt;0,ｸ.木くず!D31&lt;0),ｸ.木くず!D31,IF(N$19&gt;0,"0",0))</f>
        <v>35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9900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85</v>
      </c>
      <c r="AA16" s="328">
        <f t="shared" si="0"/>
        <v>10170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101.3</v>
      </c>
      <c r="I19" s="332">
        <f t="shared" si="1"/>
        <v>0</v>
      </c>
      <c r="J19" s="332">
        <f t="shared" si="1"/>
        <v>0</v>
      </c>
      <c r="K19" s="332">
        <f t="shared" si="1"/>
        <v>0</v>
      </c>
      <c r="L19" s="332">
        <f t="shared" si="1"/>
        <v>3.9</v>
      </c>
      <c r="M19" s="332">
        <f t="shared" si="1"/>
        <v>0.2</v>
      </c>
      <c r="N19" s="332">
        <f t="shared" si="1"/>
        <v>7.4</v>
      </c>
      <c r="O19" s="332">
        <f t="shared" si="1"/>
        <v>0</v>
      </c>
      <c r="P19" s="332">
        <f t="shared" si="1"/>
        <v>0</v>
      </c>
      <c r="Q19" s="332">
        <f t="shared" si="1"/>
        <v>0</v>
      </c>
      <c r="R19" s="332">
        <f t="shared" si="1"/>
        <v>0</v>
      </c>
      <c r="S19" s="332">
        <f t="shared" si="1"/>
        <v>0</v>
      </c>
      <c r="T19" s="332">
        <f t="shared" si="1"/>
        <v>13.7</v>
      </c>
      <c r="U19" s="332">
        <f t="shared" si="1"/>
        <v>0</v>
      </c>
      <c r="V19" s="332">
        <f t="shared" si="1"/>
        <v>6424.7</v>
      </c>
      <c r="W19" s="332">
        <f t="shared" si="1"/>
        <v>0</v>
      </c>
      <c r="X19" s="332">
        <f t="shared" si="1"/>
        <v>0</v>
      </c>
      <c r="Y19" s="332">
        <f t="shared" si="1"/>
        <v>0</v>
      </c>
      <c r="Z19" s="333">
        <f t="shared" si="1"/>
        <v>13</v>
      </c>
      <c r="AA19" s="334">
        <f t="shared" ref="AA19:AA25" si="2">SUM(G19:Z19)</f>
        <v>6564.2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101.3</v>
      </c>
      <c r="I37" s="368">
        <f t="shared" si="8"/>
        <v>0</v>
      </c>
      <c r="J37" s="368">
        <f t="shared" si="8"/>
        <v>0</v>
      </c>
      <c r="K37" s="368">
        <f t="shared" si="8"/>
        <v>0</v>
      </c>
      <c r="L37" s="368">
        <f t="shared" si="8"/>
        <v>3.9</v>
      </c>
      <c r="M37" s="368">
        <f t="shared" si="8"/>
        <v>0.2</v>
      </c>
      <c r="N37" s="368">
        <f t="shared" si="8"/>
        <v>7.4</v>
      </c>
      <c r="O37" s="368">
        <f t="shared" si="8"/>
        <v>0</v>
      </c>
      <c r="P37" s="368">
        <f t="shared" si="8"/>
        <v>0</v>
      </c>
      <c r="Q37" s="368">
        <f t="shared" si="8"/>
        <v>0</v>
      </c>
      <c r="R37" s="368">
        <f t="shared" si="8"/>
        <v>0</v>
      </c>
      <c r="S37" s="368">
        <f t="shared" si="8"/>
        <v>0</v>
      </c>
      <c r="T37" s="368">
        <f t="shared" si="8"/>
        <v>13.7</v>
      </c>
      <c r="U37" s="368">
        <f t="shared" si="8"/>
        <v>0</v>
      </c>
      <c r="V37" s="368">
        <f t="shared" si="8"/>
        <v>6424.7</v>
      </c>
      <c r="W37" s="368">
        <f t="shared" si="8"/>
        <v>0</v>
      </c>
      <c r="X37" s="368">
        <f t="shared" si="8"/>
        <v>0</v>
      </c>
      <c r="Y37" s="368">
        <f t="shared" si="8"/>
        <v>0</v>
      </c>
      <c r="Z37" s="369">
        <f t="shared" si="8"/>
        <v>13</v>
      </c>
      <c r="AA37" s="370">
        <f t="shared" si="4"/>
        <v>6564.2</v>
      </c>
    </row>
    <row r="38" spans="2:27" ht="24" customHeight="1" x14ac:dyDescent="0.15">
      <c r="B38" s="167"/>
      <c r="C38" s="655"/>
      <c r="D38" s="208"/>
      <c r="E38" s="206" t="s">
        <v>262</v>
      </c>
      <c r="F38" s="391"/>
      <c r="G38" s="359">
        <f t="shared" ref="G38:Z38" si="9">SUM(G39:G41)</f>
        <v>0</v>
      </c>
      <c r="H38" s="359">
        <f t="shared" si="9"/>
        <v>101.3</v>
      </c>
      <c r="I38" s="359">
        <f t="shared" si="9"/>
        <v>0</v>
      </c>
      <c r="J38" s="359">
        <f t="shared" si="9"/>
        <v>0</v>
      </c>
      <c r="K38" s="359">
        <f t="shared" si="9"/>
        <v>0</v>
      </c>
      <c r="L38" s="359">
        <f t="shared" si="9"/>
        <v>3.9</v>
      </c>
      <c r="M38" s="359">
        <f t="shared" si="9"/>
        <v>0.2</v>
      </c>
      <c r="N38" s="359">
        <f t="shared" si="9"/>
        <v>7.4</v>
      </c>
      <c r="O38" s="359">
        <f t="shared" si="9"/>
        <v>0</v>
      </c>
      <c r="P38" s="359">
        <f t="shared" si="9"/>
        <v>0</v>
      </c>
      <c r="Q38" s="359">
        <f t="shared" si="9"/>
        <v>0</v>
      </c>
      <c r="R38" s="359">
        <f t="shared" si="9"/>
        <v>0</v>
      </c>
      <c r="S38" s="359">
        <f t="shared" si="9"/>
        <v>0</v>
      </c>
      <c r="T38" s="359">
        <f t="shared" si="9"/>
        <v>13.7</v>
      </c>
      <c r="U38" s="359">
        <f t="shared" si="9"/>
        <v>0</v>
      </c>
      <c r="V38" s="359">
        <f t="shared" si="9"/>
        <v>6424.7</v>
      </c>
      <c r="W38" s="359">
        <f t="shared" si="9"/>
        <v>0</v>
      </c>
      <c r="X38" s="359">
        <f t="shared" si="9"/>
        <v>0</v>
      </c>
      <c r="Y38" s="359">
        <f t="shared" si="9"/>
        <v>0</v>
      </c>
      <c r="Z38" s="360">
        <f t="shared" si="9"/>
        <v>13</v>
      </c>
      <c r="AA38" s="361">
        <f t="shared" si="4"/>
        <v>6564.2</v>
      </c>
    </row>
    <row r="39" spans="2:27" ht="24" customHeight="1" x14ac:dyDescent="0.15">
      <c r="B39" s="167"/>
      <c r="C39" s="655"/>
      <c r="D39" s="209"/>
      <c r="E39" s="204"/>
      <c r="F39" s="202" t="s">
        <v>235</v>
      </c>
      <c r="G39" s="362">
        <f>+ｱ.燃え殻!$AA$28</f>
        <v>0</v>
      </c>
      <c r="H39" s="362">
        <f>+ｲ.汚泥!$AA$28</f>
        <v>101.3</v>
      </c>
      <c r="I39" s="362">
        <f>+ｳ.廃油!$AA$28</f>
        <v>0</v>
      </c>
      <c r="J39" s="362">
        <f>+ｴ.廃酸!$AA$28</f>
        <v>0</v>
      </c>
      <c r="K39" s="362">
        <f>+ｵ.廃ｱﾙｶﾘ!$AA$28</f>
        <v>0</v>
      </c>
      <c r="L39" s="362">
        <f>+ｶ.廃ﾌﾟﾗ類!$AA$28</f>
        <v>3.9</v>
      </c>
      <c r="M39" s="362">
        <f>+ｷ.紙くず!$AA$28</f>
        <v>0.2</v>
      </c>
      <c r="N39" s="362">
        <f>+ｸ.木くず!$AA$28</f>
        <v>7.4</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13.7</v>
      </c>
      <c r="U39" s="362">
        <f>+ｿ.鉱さい!$AA$28</f>
        <v>0</v>
      </c>
      <c r="V39" s="362">
        <f>+ﾀ.がれき類!$AA$28</f>
        <v>6424.7</v>
      </c>
      <c r="W39" s="362">
        <f>+ﾁ.動物のふん尿!$AA$28</f>
        <v>0</v>
      </c>
      <c r="X39" s="362">
        <f>+ﾂ.動物の死体!$AA$28</f>
        <v>0</v>
      </c>
      <c r="Y39" s="362">
        <f>+ﾃ.ばいじん!$AA$28</f>
        <v>0</v>
      </c>
      <c r="Z39" s="363">
        <f>+ﾄ.混合廃棄物その他!$AA$28</f>
        <v>13</v>
      </c>
      <c r="AA39" s="364">
        <f t="shared" si="4"/>
        <v>6564.2</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101.3</v>
      </c>
      <c r="I43" s="371">
        <f>+ｳ.廃油!$AL$27</f>
        <v>0</v>
      </c>
      <c r="J43" s="371">
        <f>+ｴ.廃酸!$AL$27</f>
        <v>0</v>
      </c>
      <c r="K43" s="371">
        <f>+ｵ.廃ｱﾙｶﾘ!$AL$27</f>
        <v>0</v>
      </c>
      <c r="L43" s="371">
        <f>+ｶ.廃ﾌﾟﾗ類!$AL$27</f>
        <v>3.9</v>
      </c>
      <c r="M43" s="371">
        <f>+ｷ.紙くず!$AL$27</f>
        <v>0.2</v>
      </c>
      <c r="N43" s="371">
        <f>+ｸ.木くず!$AL$27</f>
        <v>7.4</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13.7</v>
      </c>
      <c r="U43" s="371">
        <f>+ｿ.鉱さい!$AL$27</f>
        <v>0</v>
      </c>
      <c r="V43" s="371">
        <f>+ﾀ.がれき類!$AL$27</f>
        <v>6424.7</v>
      </c>
      <c r="W43" s="371">
        <f>+ﾁ.動物のふん尿!$AL$27</f>
        <v>0</v>
      </c>
      <c r="X43" s="371">
        <f>+ﾂ.動物の死体!$AL$27</f>
        <v>0</v>
      </c>
      <c r="Y43" s="371">
        <f>+ﾃ.ばいじん!$AL$27</f>
        <v>0</v>
      </c>
      <c r="Z43" s="372">
        <f>+ﾄ.混合廃棄物その他!$AL$27</f>
        <v>13</v>
      </c>
      <c r="AA43" s="373">
        <f t="shared" si="4"/>
        <v>6564.2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101.3</v>
      </c>
      <c r="I45" s="377">
        <f>+ｳ.廃油!$AS$24</f>
        <v>0</v>
      </c>
      <c r="J45" s="377">
        <f>+ｴ.廃酸!$AS$24</f>
        <v>0</v>
      </c>
      <c r="K45" s="377">
        <f>+ｵ.廃ｱﾙｶﾘ!$AS$24</f>
        <v>0</v>
      </c>
      <c r="L45" s="377">
        <f>+ｶ.廃ﾌﾟﾗ類!$AS$24</f>
        <v>3.9</v>
      </c>
      <c r="M45" s="377">
        <f>+ｷ.紙くず!$AS$24</f>
        <v>0.2</v>
      </c>
      <c r="N45" s="377">
        <f>+ｸ.木くず!$AS$24</f>
        <v>7.4</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13.7</v>
      </c>
      <c r="U45" s="377">
        <f>+ｿ.鉱さい!$AS$24</f>
        <v>0</v>
      </c>
      <c r="V45" s="377">
        <f>+ﾀ.がれき類!$AS$24</f>
        <v>6424.7</v>
      </c>
      <c r="W45" s="377">
        <f>+ﾁ.動物のふん尿!$AS$24</f>
        <v>0</v>
      </c>
      <c r="X45" s="377">
        <f>+ﾂ.動物の死体!$AS$24</f>
        <v>0</v>
      </c>
      <c r="Y45" s="377">
        <f>+ﾃ.ばいじん!$AS$24</f>
        <v>0</v>
      </c>
      <c r="Z45" s="378">
        <f>+ﾄ.混合廃棄物その他!$AS$24</f>
        <v>13</v>
      </c>
      <c r="AA45" s="379">
        <f t="shared" si="4"/>
        <v>6564.2</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161.30000000000001</v>
      </c>
      <c r="I55" s="414">
        <f t="shared" si="10"/>
        <v>0</v>
      </c>
      <c r="J55" s="414">
        <f t="shared" si="10"/>
        <v>0</v>
      </c>
      <c r="K55" s="414">
        <f t="shared" si="10"/>
        <v>0</v>
      </c>
      <c r="L55" s="414">
        <f t="shared" si="10"/>
        <v>73.900000000000006</v>
      </c>
      <c r="M55" s="414">
        <f t="shared" si="10"/>
        <v>0.2</v>
      </c>
      <c r="N55" s="414">
        <f t="shared" si="10"/>
        <v>42.4</v>
      </c>
      <c r="O55" s="414">
        <f t="shared" si="10"/>
        <v>0</v>
      </c>
      <c r="P55" s="414">
        <f t="shared" si="10"/>
        <v>0</v>
      </c>
      <c r="Q55" s="414">
        <f t="shared" si="10"/>
        <v>0</v>
      </c>
      <c r="R55" s="414">
        <f t="shared" si="10"/>
        <v>0</v>
      </c>
      <c r="S55" s="414">
        <f t="shared" si="10"/>
        <v>20</v>
      </c>
      <c r="T55" s="414">
        <f t="shared" si="10"/>
        <v>13.7</v>
      </c>
      <c r="U55" s="414">
        <f t="shared" si="10"/>
        <v>0</v>
      </c>
      <c r="V55" s="414">
        <f t="shared" si="10"/>
        <v>16324.7</v>
      </c>
      <c r="W55" s="414">
        <f t="shared" si="10"/>
        <v>0</v>
      </c>
      <c r="X55" s="414">
        <f t="shared" si="10"/>
        <v>0</v>
      </c>
      <c r="Y55" s="414">
        <f t="shared" si="10"/>
        <v>0</v>
      </c>
      <c r="Z55" s="414">
        <f t="shared" si="10"/>
        <v>98</v>
      </c>
      <c r="AA55" s="415">
        <f>+AA9+AA19+AA20</f>
        <v>16734.2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  月  28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横浜市青葉区さつきが丘25番5</v>
      </c>
      <c r="K16" s="705"/>
      <c r="L16" s="706"/>
      <c r="M16" s="706"/>
      <c r="N16" s="706"/>
      <c r="O16" s="707"/>
    </row>
    <row r="17" spans="1:15" ht="26.25" customHeight="1" x14ac:dyDescent="0.15">
      <c r="C17" s="78"/>
      <c r="H17" s="23" t="s">
        <v>7</v>
      </c>
      <c r="I17" s="23"/>
      <c r="J17" s="705" t="str">
        <f>+表紙!J40</f>
        <v>日舗建設株式会社　代表取締役　樋川　剛　</v>
      </c>
      <c r="K17" s="705"/>
      <c r="L17" s="706"/>
      <c r="M17" s="706"/>
      <c r="N17" s="706"/>
      <c r="O17" s="707"/>
    </row>
    <row r="18" spans="1:15" x14ac:dyDescent="0.15">
      <c r="C18" s="78"/>
      <c r="J18" s="21" t="s">
        <v>8</v>
      </c>
      <c r="O18" s="79"/>
    </row>
    <row r="19" spans="1:15" x14ac:dyDescent="0.15">
      <c r="C19" s="78"/>
      <c r="J19" s="24" t="s">
        <v>9</v>
      </c>
      <c r="K19" s="24"/>
      <c r="L19" s="718" t="str">
        <f>IF(+表紙!L42="","",+表紙!L42)</f>
        <v>045-935-3711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日舗建設株式会社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2676</v>
      </c>
      <c r="N25" s="743"/>
      <c r="O25" s="744"/>
    </row>
    <row r="26" spans="1:15" ht="18" customHeight="1" x14ac:dyDescent="0.15">
      <c r="C26" s="467" t="s">
        <v>11</v>
      </c>
      <c r="D26" s="468"/>
      <c r="E26" s="469"/>
      <c r="F26" s="729" t="str">
        <f>+表紙!F49</f>
        <v>横浜市青葉区さつきが丘25番5</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1050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22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10170</v>
      </c>
      <c r="I40" s="241" t="s">
        <v>4</v>
      </c>
      <c r="J40" s="447" t="s">
        <v>324</v>
      </c>
      <c r="K40" s="448"/>
      <c r="L40" s="449"/>
      <c r="M40" s="746">
        <f>+表紙!M63</f>
        <v>10170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10170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2024-07-02T02:14:30Z</dcterms:created>
  <dcterms:modified xsi:type="dcterms:W3CDTF">2024-07-02T02:14:30Z</dcterms:modified>
</cp:coreProperties>
</file>