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W45" i="94"/>
  <c r="M45" i="94"/>
  <c r="N45" i="94"/>
  <c r="F12" i="89"/>
  <c r="H24" i="89" s="1"/>
  <c r="Y18" i="91"/>
  <c r="P16" i="91" s="1"/>
  <c r="X50" i="94" s="1"/>
  <c r="Q32" i="94" l="1"/>
  <c r="P38" i="94"/>
  <c r="P37" i="94" s="1"/>
  <c r="H31" i="87"/>
  <c r="U45" i="94"/>
  <c r="AL27" i="91"/>
  <c r="X43" i="94" s="1"/>
  <c r="H31" i="2"/>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<sst xmlns="http://schemas.openxmlformats.org/spreadsheetml/2006/main" count="3275" uniqueCount="459">
  <si>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</si>
  <si>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</si>
  <si>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</si>
  <si>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</si>
  <si>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</si>
  <si>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</si>
  <si>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</si>
  <si>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</si>
  <si>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</si>
  <si>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</si>
  <si>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</si>
  <si>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</si>
  <si>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</si>
  <si>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</si>
  <si>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</si>
  <si>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</si>
  <si>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</si>
  <si>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</si>
  <si>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</si>
  <si>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</si>
  <si>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</si>
  <si>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</si>
  <si>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</si>
  <si>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</si>
  <si>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</si>
  <si>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</si>
  <si>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</si>
  <si>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</si>
  <si>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</si>
  <si>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</si>
  <si>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</si>
  <si>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</si>
  <si>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</si>
  <si>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</si>
  <si>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</si>
  <si>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</si>
  <si>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</si>
  <si>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</si>
  <si>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</si>
  <si>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</si>
  <si>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</si>
  <si>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</si>
  <si>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</si>
  <si>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</si>
  <si>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</si>
  <si>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</si>
  <si>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</si>
  <si>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</si>
  <si>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</si>
  <si>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</si>
  <si>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</si>
  <si>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</si>
  <si>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</si>
  <si>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</si>
  <si>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</si>
  <si>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</si>
  <si>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</si>
  <si>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</si>
  <si>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</si>
  <si>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</si>
  <si>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</si>
  <si>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</si>
  <si>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</si>
  <si>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</si>
  <si>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</si>
  <si>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</si>
  <si>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</si>
  <si>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</si>
  <si>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</si>
  <si>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</si>
  <si>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</si>
  <si>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</si>
  <si>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</si>
  <si>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</si>
  <si>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</si>
  <si>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</si>
  <si>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</si>
  <si>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</si>
  <si>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</si>
  <si>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</si>
  <si>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</si>
  <si>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</si>
  <si>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</si>
  <si>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</si>
  <si>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</si>
  <si>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</si>
  <si>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</si>
  <si>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</si>
  <si>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</si>
  <si>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</si>
  <si>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</si>
  <si>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</si>
  <si>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</si>
  <si>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</si>
  <si>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</si>
  <si>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</si>
  <si>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</si>
  <si>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</si>
  <si>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</si>
  <si>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</si>
  <si>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</si>
  <si>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</si>
  <si>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</si>
  <si>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</si>
  <si>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</si>
  <si>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</si>
  <si>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</si>
  <si>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</si>
  <si>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</si>
  <si>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</si>
  <si>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</si>
  <si>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</si>
  <si>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</si>
  <si>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</si>
  <si>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</si>
  <si>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</si>
  <si>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</si>
  <si>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</si>
  <si>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</si>
  <si>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</si>
  <si>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</si>
  <si>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</si>
  <si>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</si>
  <si>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</si>
  <si>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</si>
  <si>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</si>
  <si>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</si>
  <si>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</si>
  <si>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</si>
  <si>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</si>
  <si>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</si>
  <si>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</si>
  <si>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</si>
  <si>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</si>
  <si>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</si>
  <si>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</si>
  <si>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</si>
  <si>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</si>
  <si>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</si>
  <si>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</si>
  <si>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</si>
  <si>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</si>
  <si>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</si>
  <si>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</si>
  <si>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</si>
  <si>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</si>
  <si>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</si>
  <si>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</si>
  <si>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</si>
  <si>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</si>
  <si>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</si>
  <si>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</si>
  <si>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</si>
  <si>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</si>
  <si>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</si>
  <si>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</si>
  <si>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</si>
  <si>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</si>
  <si>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</si>
  <si>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</si>
  <si>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</si>
  <si>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</si>
  <si>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</si>
  <si>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</si>
  <si>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</si>
  <si>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</si>
  <si>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</si>
  <si>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</si>
  <si>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</si>
  <si>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</si>
  <si>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</si>
  <si>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</si>
  <si>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</si>
  <si>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</si>
  <si>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</si>
  <si>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</si>
  <si>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</si>
  <si>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</si>
  <si>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</si>
  <si>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</si>
  <si>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</si>
  <si>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</si>
  <si>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</si>
  <si>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</si>
  <si>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</si>
  <si>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</si>
  <si>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</si>
  <si>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</si>
  <si>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</si>
  <si>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</si>
  <si>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</si>
  <si>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</si>
  <si>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</si>
  <si>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</si>
  <si>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</si>
  <si>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</si>
  <si>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</si>
  <si>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</si>
  <si>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</si>
  <si>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</si>
  <si>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</si>
  <si>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</si>
  <si>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</si>
  <si>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</si>
  <si>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</si>
  <si>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</si>
  <si>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</si>
  <si>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</si>
  <si>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</si>
  <si>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</si>
  <si>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</si>
  <si>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</si>
  <si>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</si>
  <si>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</si>
  <si>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</si>
  <si>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</si>
  <si>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</si>
  <si>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</si>
  <si>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</si>
  <si>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</si>
  <si>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</si>
  <si>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</si>
  <si>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</si>
  <si>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</si>
  <si>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</si>
  <si>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</si>
  <si>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</si>
  <si>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</si>
  <si>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</si>
  <si>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</si>
  <si>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</si>
  <si>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</si>
  <si>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</si>
  <si>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</si>
  <si>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</si>
  <si>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</si>
  <si>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</si>
  <si>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</si>
  <si>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</si>
  <si>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</si>
  <si>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</si>
  <si>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</si>
  <si>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</si>
  <si>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</si>
  <si>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</si>
  <si>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</si>
  <si>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</si>
  <si>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</si>
  <si>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</si>
  <si>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</si>
  <si>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</si>
  <si>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</si>
  <si>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</si>
  <si>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</si>
  <si>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</si>
  <si>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</si>
  <si>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</si>
  <si>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</si>
  <si>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</si>
  <si>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</si>
  <si>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</si>
  <si>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</si>
  <si>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</si>
  <si>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</si>
  <si>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</si>
  <si>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</si>
  <si>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</si>
  <si>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</si>
  <si>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</si>
  <si>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</si>
  <si>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</si>
  <si>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</si>
  <si>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</si>
  <si>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</si>
  <si>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</si>
  <si>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</si>
  <si>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</si>
  <si>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</si>
  <si>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</si>
  <si>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</si>
  <si>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</si>
  <si>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</si>
  <si>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</si>
  <si>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</si>
  <si>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</si>
  <si>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</si>
  <si>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</si>
  <si>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</si>
  <si>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</si>
  <si>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</si>
  <si>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</si>
  <si>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</si>
  <si>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</si>
  <si>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</si>
  <si>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</si>
  <si>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</si>
  <si>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</si>
  <si>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</si>
  <si>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</si>
  <si>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</si>
  <si>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</si>
  <si>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</si>
  <si>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</si>
  <si>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</si>
  <si>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</si>
  <si>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</si>
  <si>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</si>
  <si>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</si>
  <si>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</si>
  <si>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</si>
  <si>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</si>
  <si>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</si>
  <si>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</si>
  <si>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</si>
  <si>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</si>
  <si>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</si>
  <si>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</si>
  <si>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</si>
  <si>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</si>
  <si>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</si>
  <si>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</si>
  <si>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</si>
  <si>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</si>
  <si>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</si>
  <si>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</si>
  <si>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</si>
  <si>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</si>
  <si>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</si>
  <si>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</si>
  <si>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</si>
  <si>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</si>
  <si>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</si>
  <si>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</si>
  <si>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</si>
  <si>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</si>
  <si>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</si>
  <si>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</si>
  <si>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</si>
  <si>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</si>
  <si>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</si>
  <si>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</si>
  <si>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</si>
  <si>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</si>
  <si>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</si>
  <si>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</si>
  <si>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</si>
  <si>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</si>
  <si>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</si>
  <si>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</si>
  <si>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</si>
  <si>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</si>
  <si>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</si>
  <si>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</si>
  <si>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</si>
  <si>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</si>
  <si>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</si>
  <si>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</si>
  <si>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</si>
  <si>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</si>
  <si>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</si>
  <si>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</si>
  <si>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</si>
  <si>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</si>
  <si>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</si>
  <si>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</si>
  <si>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</si>
  <si>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</si>
  <si>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</si>
  <si>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</si>
  <si>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</si>
  <si>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</si>
  <si>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</si>
  <si>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</si>
  <si>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</si>
  <si>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</si>
  <si>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</si>
  <si>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</si>
  <si>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</si>
  <si>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</si>
  <si>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</si>
  <si>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</si>
  <si>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</si>
  <si>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</si>
  <si>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</si>
  <si>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</si>
  <si>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</si>
  <si>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</si>
  <si>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</si>
  <si>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</si>
  <si>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</si>
  <si>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</si>
  <si>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</si>
  <si>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</si>
  <si>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</si>
  <si>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</si>
  <si>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</si>
  <si>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</si>
  <si>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</si>
  <si>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</si>
  <si>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</si>
  <si>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</si>
  <si>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</si>
  <si>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</si>
  <si>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</si>
  <si>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</si>
  <si>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</si>
  <si>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</si>
  <si>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</si>
  <si>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</si>
  <si>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</si>
  <si>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</si>
  <si>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</si>
  <si>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</si>
  <si>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</si>
  <si>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</si>
  <si>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</si>
  <si>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</si>
  <si>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</si>
  <si>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</si>
  <si>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</si>
  <si>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</si>
  <si>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</si>
  <si>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</si>
  <si>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</si>
  <si>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</si>
  <si>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</si>
  <si>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</si>
  <si>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</si>
  <si>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</si>
  <si>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</si>
  <si>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</si>
  <si>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</si>
  <si>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</si>
  <si>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</si>
  <si>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</si>
  <si>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</si>
  <si>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</si>
  <si>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</si>
  <si>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</si>
  <si>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</si>
  <si>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</si>
  <si>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</si>
  <si>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</si>
  <si>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</si>
  <si>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</si>
  <si>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</si>
  <si>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</si>
  <si>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</si>
  <si>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</si>
  <si>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</si>
  <si>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</si>
  <si>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</si>
  <si>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</si>
  <si>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神奈川県横浜市南区新川町5-28</t>
    <phoneticPr fontId="3"/>
  </si>
  <si>
    <t>株式会社　小俣組
課長代理　鈴木真矢</t>
    <phoneticPr fontId="3"/>
  </si>
  <si>
    <t>045-251-3707</t>
    <phoneticPr fontId="3"/>
  </si>
  <si>
    <t>株式会社　小俣組</t>
    <phoneticPr fontId="3"/>
  </si>
  <si>
    <t>建設業</t>
    <phoneticPr fontId="3"/>
  </si>
  <si>
    <t>令和6年6月24日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</si>
</sst>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1" zoomScaleNormal="100" zoomScaleSheetLayoutView="100" workbookViewId="0">
      <selection activeCell="F58" sqref="F58:O5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458</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2722</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10196</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118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7976.4</v>
      </c>
      <c r="I63" s="241" t="s">
        <v>4</v>
      </c>
      <c r="J63" s="499" t="s">
        <v>324</v>
      </c>
      <c r="K63" s="500"/>
      <c r="L63" s="501"/>
      <c r="M63" s="497">
        <f>+別紙!AA14</f>
        <v>7976.4</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2679.5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t="str">
        <f>+別紙!AA16</f>
        <v>0</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小俣組</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4485.3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487.1</v>
      </c>
      <c r="E24" s="558"/>
      <c r="F24" s="558"/>
      <c r="G24" s="195" t="s">
        <v>198</v>
      </c>
      <c r="H24" s="547">
        <f>+F12</f>
        <v>4485.3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4485.3</v>
      </c>
      <c r="Q27" s="607"/>
      <c r="R27" s="607"/>
      <c r="S27" s="607"/>
      <c r="T27" s="44" t="s">
        <v>38</v>
      </c>
      <c r="U27" s="64"/>
      <c r="V27" s="64"/>
      <c r="Y27" s="62" t="s">
        <v>39</v>
      </c>
      <c r="Z27" s="65"/>
      <c r="AH27" s="53"/>
      <c r="AI27" s="53"/>
      <c r="AJ27" s="53"/>
      <c r="AK27" s="53"/>
      <c r="AL27" s="577">
        <f>+AH18+P27</f>
        <v>4485.3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487.1</v>
      </c>
      <c r="E29" s="558"/>
      <c r="F29" s="558"/>
      <c r="G29" s="195" t="s">
        <v>198</v>
      </c>
      <c r="H29" s="547">
        <f>+AL27</f>
        <v>4485.3</v>
      </c>
      <c r="I29" s="548"/>
      <c r="J29" s="195" t="s">
        <v>198</v>
      </c>
      <c r="M29" s="556"/>
      <c r="P29" s="56"/>
      <c r="Q29" s="144"/>
      <c r="R29" s="51" t="s">
        <v>183</v>
      </c>
      <c r="S29" s="602" t="s">
        <v>33</v>
      </c>
      <c r="T29" s="605"/>
      <c r="U29" s="605"/>
      <c r="V29" s="606"/>
      <c r="W29" s="48"/>
      <c r="X29" s="66"/>
      <c r="Y29" s="562" t="s">
        <v>258</v>
      </c>
      <c r="Z29" s="563"/>
      <c r="AA29" s="603">
        <v>4485.3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53</v>
      </c>
      <c r="E30" s="558"/>
      <c r="F30" s="558"/>
      <c r="G30" s="195" t="s">
        <v>198</v>
      </c>
      <c r="H30" s="547">
        <f>+AL30</f>
        <v>101.8</v>
      </c>
      <c r="I30" s="548"/>
      <c r="J30" s="195" t="s">
        <v>198</v>
      </c>
      <c r="M30" s="556"/>
      <c r="P30" s="56"/>
      <c r="R30" s="561">
        <f>+ROUND(AA28,1)+ROUND(AA29,1)+ROUND(AA30,1)</f>
        <v>4485.3</v>
      </c>
      <c r="S30" s="607"/>
      <c r="T30" s="607"/>
      <c r="U30" s="607"/>
      <c r="V30" s="44" t="s">
        <v>16</v>
      </c>
      <c r="Y30" s="562" t="s">
        <v>186</v>
      </c>
      <c r="Z30" s="563"/>
      <c r="AA30" s="603"/>
      <c r="AB30" s="604"/>
      <c r="AC30" s="604"/>
      <c r="AD30" s="604"/>
      <c r="AE30" s="604"/>
      <c r="AF30" s="44" t="s">
        <v>13</v>
      </c>
      <c r="AL30" s="580">
        <v>101.8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238.7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179.8</v>
      </c>
      <c r="E24" s="558"/>
      <c r="F24" s="558"/>
      <c r="G24" s="195" t="s">
        <v>198</v>
      </c>
      <c r="H24" s="547">
        <f>+F12</f>
        <v>238.7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238.7</v>
      </c>
      <c r="Q27" s="607"/>
      <c r="R27" s="607"/>
      <c r="S27" s="607"/>
      <c r="T27" s="44" t="s">
        <v>38</v>
      </c>
      <c r="U27" s="64"/>
      <c r="V27" s="64"/>
      <c r="Y27" s="62" t="s">
        <v>39</v>
      </c>
      <c r="Z27" s="65"/>
      <c r="AH27" s="53"/>
      <c r="AI27" s="53"/>
      <c r="AJ27" s="53"/>
      <c r="AK27" s="53"/>
      <c r="AL27" s="577">
        <f>+AH18+P27</f>
        <v>238.7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179.8</v>
      </c>
      <c r="E29" s="558"/>
      <c r="F29" s="558"/>
      <c r="G29" s="195" t="s">
        <v>198</v>
      </c>
      <c r="H29" s="547">
        <f>+AL27</f>
        <v>238.7</v>
      </c>
      <c r="I29" s="548"/>
      <c r="J29" s="195" t="s">
        <v>198</v>
      </c>
      <c r="M29" s="556"/>
      <c r="P29" s="56"/>
      <c r="Q29" s="144"/>
      <c r="R29" s="51" t="s">
        <v>183</v>
      </c>
      <c r="S29" s="602" t="s">
        <v>33</v>
      </c>
      <c r="T29" s="605"/>
      <c r="U29" s="605"/>
      <c r="V29" s="606"/>
      <c r="W29" s="48"/>
      <c r="X29" s="66"/>
      <c r="Y29" s="562" t="s">
        <v>258</v>
      </c>
      <c r="Z29" s="563"/>
      <c r="AA29" s="603">
        <v>238.5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176</v>
      </c>
      <c r="E30" s="558"/>
      <c r="F30" s="558"/>
      <c r="G30" s="195" t="s">
        <v>198</v>
      </c>
      <c r="H30" s="547">
        <f>+AL30</f>
        <v>95.2</v>
      </c>
      <c r="I30" s="548"/>
      <c r="J30" s="195" t="s">
        <v>198</v>
      </c>
      <c r="M30" s="556"/>
      <c r="P30" s="56"/>
      <c r="R30" s="561">
        <f>+ROUND(AA28,1)+ROUND(AA29,1)+ROUND(AA30,1)</f>
        <v>238.5</v>
      </c>
      <c r="S30" s="607"/>
      <c r="T30" s="607"/>
      <c r="U30" s="607"/>
      <c r="V30" s="44" t="s">
        <v>16</v>
      </c>
      <c r="Y30" s="562" t="s">
        <v>186</v>
      </c>
      <c r="Z30" s="563"/>
      <c r="AA30" s="603"/>
      <c r="AB30" s="604"/>
      <c r="AC30" s="604"/>
      <c r="AD30" s="604"/>
      <c r="AE30" s="604"/>
      <c r="AF30" s="44" t="s">
        <v>13</v>
      </c>
      <c r="AL30" s="580">
        <v>95.2</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0.2</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18.600000000000001</v>
      </c>
      <c r="E24" s="558"/>
      <c r="F24" s="558"/>
      <c r="G24" s="195" t="s">
        <v>198</v>
      </c>
      <c r="H24" s="547">
        <f>+F12</f>
        <v>15.8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15.8</v>
      </c>
      <c r="Q27" s="607"/>
      <c r="R27" s="607"/>
      <c r="S27" s="607"/>
      <c r="T27" s="44" t="s">
        <v>38</v>
      </c>
      <c r="U27" s="64"/>
      <c r="V27" s="64"/>
      <c r="Y27" s="62" t="s">
        <v>39</v>
      </c>
      <c r="Z27" s="65"/>
      <c r="AH27" s="53"/>
      <c r="AI27" s="53"/>
      <c r="AJ27" s="53"/>
      <c r="AK27" s="53"/>
      <c r="AL27" s="577">
        <f>+AH18+P27</f>
        <v>15.8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18.600000000000001</v>
      </c>
      <c r="E29" s="558"/>
      <c r="F29" s="558"/>
      <c r="G29" s="195" t="s">
        <v>198</v>
      </c>
      <c r="H29" s="547">
        <f>+AL27</f>
        <v>15.8</v>
      </c>
      <c r="I29" s="548"/>
      <c r="J29" s="195" t="s">
        <v>198</v>
      </c>
      <c r="M29" s="556"/>
      <c r="P29" s="56"/>
      <c r="Q29" s="144"/>
      <c r="R29" s="51" t="s">
        <v>183</v>
      </c>
      <c r="S29" s="602" t="s">
        <v>33</v>
      </c>
      <c r="T29" s="605"/>
      <c r="U29" s="605"/>
      <c r="V29" s="606"/>
      <c r="W29" s="48"/>
      <c r="X29" s="66"/>
      <c r="Y29" s="562" t="s">
        <v>258</v>
      </c>
      <c r="Z29" s="563"/>
      <c r="AA29" s="603">
        <v>15.8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18.600000000000001</v>
      </c>
      <c r="E30" s="558"/>
      <c r="F30" s="558"/>
      <c r="G30" s="195" t="s">
        <v>198</v>
      </c>
      <c r="H30" s="547">
        <f>+AL30</f>
        <v>9.8000000000000007</v>
      </c>
      <c r="I30" s="548"/>
      <c r="J30" s="195" t="s">
        <v>198</v>
      </c>
      <c r="M30" s="556"/>
      <c r="P30" s="56"/>
      <c r="R30" s="561">
        <f>+ROUND(AA28,1)+ROUND(AA29,1)+ROUND(AA30,1)</f>
        <v>15.8</v>
      </c>
      <c r="S30" s="607"/>
      <c r="T30" s="607"/>
      <c r="U30" s="607"/>
      <c r="V30" s="44" t="s">
        <v>16</v>
      </c>
      <c r="Y30" s="562" t="s">
        <v>186</v>
      </c>
      <c r="Z30" s="563"/>
      <c r="AA30" s="603"/>
      <c r="AB30" s="604"/>
      <c r="AC30" s="604"/>
      <c r="AD30" s="604"/>
      <c r="AE30" s="604"/>
      <c r="AF30" s="44" t="s">
        <v>13</v>
      </c>
      <c r="AL30" s="580">
        <v>9.8000000000000007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3888.6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616.20000000000005</v>
      </c>
      <c r="E24" s="558"/>
      <c r="F24" s="558"/>
      <c r="G24" s="195" t="s">
        <v>198</v>
      </c>
      <c r="H24" s="547">
        <f>+F12</f>
        <v>3888.6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3888.6</v>
      </c>
      <c r="Q27" s="607"/>
      <c r="R27" s="607"/>
      <c r="S27" s="607"/>
      <c r="T27" s="44" t="s">
        <v>38</v>
      </c>
      <c r="U27" s="64"/>
      <c r="V27" s="64"/>
      <c r="Y27" s="62" t="s">
        <v>39</v>
      </c>
      <c r="Z27" s="65"/>
      <c r="AH27" s="53"/>
      <c r="AI27" s="53"/>
      <c r="AJ27" s="53"/>
      <c r="AK27" s="53"/>
      <c r="AL27" s="577">
        <f>+AH18+P27</f>
        <v>3888.6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616.20000000000005</v>
      </c>
      <c r="E29" s="558"/>
      <c r="F29" s="558"/>
      <c r="G29" s="195" t="s">
        <v>198</v>
      </c>
      <c r="H29" s="547">
        <f>+AL27</f>
        <v>3888.6</v>
      </c>
      <c r="I29" s="548"/>
      <c r="J29" s="195" t="s">
        <v>198</v>
      </c>
      <c r="M29" s="556"/>
      <c r="P29" s="56"/>
      <c r="Q29" s="144"/>
      <c r="R29" s="51" t="s">
        <v>183</v>
      </c>
      <c r="S29" s="602" t="s">
        <v>33</v>
      </c>
      <c r="T29" s="605"/>
      <c r="U29" s="605"/>
      <c r="V29" s="606"/>
      <c r="W29" s="48"/>
      <c r="X29" s="66"/>
      <c r="Y29" s="562" t="s">
        <v>258</v>
      </c>
      <c r="Z29" s="563"/>
      <c r="AA29" s="603">
        <v>3888.6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401.4</v>
      </c>
      <c r="E30" s="558"/>
      <c r="F30" s="558"/>
      <c r="G30" s="195" t="s">
        <v>198</v>
      </c>
      <c r="H30" s="547">
        <f>+AL30</f>
        <v>1635.7</v>
      </c>
      <c r="I30" s="548"/>
      <c r="J30" s="195" t="s">
        <v>198</v>
      </c>
      <c r="M30" s="556"/>
      <c r="P30" s="56"/>
      <c r="R30" s="561">
        <f>+ROUND(AA28,1)+ROUND(AA29,1)+ROUND(AA30,1)</f>
        <v>3888.6</v>
      </c>
      <c r="S30" s="607"/>
      <c r="T30" s="607"/>
      <c r="U30" s="607"/>
      <c r="V30" s="44" t="s">
        <v>16</v>
      </c>
      <c r="Y30" s="562" t="s">
        <v>186</v>
      </c>
      <c r="Z30" s="563"/>
      <c r="AA30" s="603"/>
      <c r="AB30" s="604"/>
      <c r="AC30" s="604"/>
      <c r="AD30" s="604"/>
      <c r="AE30" s="604"/>
      <c r="AF30" s="44" t="s">
        <v>13</v>
      </c>
      <c r="AL30" s="580">
        <v>1635.7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41.3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36.799999999999997</v>
      </c>
      <c r="E24" s="558"/>
      <c r="F24" s="558"/>
      <c r="G24" s="195" t="s">
        <v>198</v>
      </c>
      <c r="H24" s="547">
        <f>+F12</f>
        <v>41.3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41.3</v>
      </c>
      <c r="Q27" s="607"/>
      <c r="R27" s="607"/>
      <c r="S27" s="607"/>
      <c r="T27" s="44" t="s">
        <v>38</v>
      </c>
      <c r="U27" s="64"/>
      <c r="V27" s="64"/>
      <c r="Y27" s="62" t="s">
        <v>39</v>
      </c>
      <c r="Z27" s="65"/>
      <c r="AH27" s="53"/>
      <c r="AI27" s="53"/>
      <c r="AJ27" s="53"/>
      <c r="AK27" s="53"/>
      <c r="AL27" s="577">
        <f>+AH18+P27</f>
        <v>41.3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36.799999999999997</v>
      </c>
      <c r="E29" s="558"/>
      <c r="F29" s="558"/>
      <c r="G29" s="195" t="s">
        <v>198</v>
      </c>
      <c r="H29" s="547">
        <f>+AL27</f>
        <v>41.3</v>
      </c>
      <c r="I29" s="548"/>
      <c r="J29" s="195" t="s">
        <v>198</v>
      </c>
      <c r="M29" s="556"/>
      <c r="P29" s="56"/>
      <c r="Q29" s="144"/>
      <c r="R29" s="51" t="s">
        <v>183</v>
      </c>
      <c r="S29" s="602" t="s">
        <v>33</v>
      </c>
      <c r="T29" s="605"/>
      <c r="U29" s="605"/>
      <c r="V29" s="606"/>
      <c r="W29" s="48"/>
      <c r="X29" s="66"/>
      <c r="Y29" s="562" t="s">
        <v>258</v>
      </c>
      <c r="Z29" s="563"/>
      <c r="AA29" s="603">
        <v>41.3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36.799999999999997</v>
      </c>
      <c r="E30" s="558"/>
      <c r="F30" s="558"/>
      <c r="G30" s="195" t="s">
        <v>198</v>
      </c>
      <c r="H30" s="547">
        <f>+AL30</f>
        <v>0.7</v>
      </c>
      <c r="I30" s="548"/>
      <c r="J30" s="195" t="s">
        <v>198</v>
      </c>
      <c r="M30" s="556"/>
      <c r="P30" s="56"/>
      <c r="R30" s="561">
        <f>+ROUND(AA28,1)+ROUND(AA29,1)+ROUND(AA30,1)</f>
        <v>41.3</v>
      </c>
      <c r="S30" s="607"/>
      <c r="T30" s="607"/>
      <c r="U30" s="607"/>
      <c r="V30" s="44" t="s">
        <v>16</v>
      </c>
      <c r="Y30" s="562" t="s">
        <v>186</v>
      </c>
      <c r="Z30" s="563"/>
      <c r="AA30" s="603"/>
      <c r="AB30" s="604"/>
      <c r="AC30" s="604"/>
      <c r="AD30" s="604"/>
      <c r="AE30" s="604"/>
      <c r="AF30" s="44" t="s">
        <v>13</v>
      </c>
      <c r="AL30" s="580">
        <v>0.7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26.2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54.8</v>
      </c>
      <c r="E24" s="558"/>
      <c r="F24" s="558"/>
      <c r="G24" s="195" t="s">
        <v>198</v>
      </c>
      <c r="H24" s="547">
        <f>+F12</f>
        <v>26.2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26.2</v>
      </c>
      <c r="Q27" s="607"/>
      <c r="R27" s="607"/>
      <c r="S27" s="607"/>
      <c r="T27" s="44" t="s">
        <v>38</v>
      </c>
      <c r="U27" s="64"/>
      <c r="V27" s="64"/>
      <c r="Y27" s="62" t="s">
        <v>39</v>
      </c>
      <c r="Z27" s="65"/>
      <c r="AH27" s="53"/>
      <c r="AI27" s="53"/>
      <c r="AJ27" s="53"/>
      <c r="AK27" s="53"/>
      <c r="AL27" s="577">
        <f>+AH18+P27</f>
        <v>26.2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54.8</v>
      </c>
      <c r="E29" s="558"/>
      <c r="F29" s="558"/>
      <c r="G29" s="195" t="s">
        <v>198</v>
      </c>
      <c r="H29" s="547">
        <f>+AL27</f>
        <v>26.2</v>
      </c>
      <c r="I29" s="548"/>
      <c r="J29" s="195" t="s">
        <v>198</v>
      </c>
      <c r="M29" s="556"/>
      <c r="P29" s="56"/>
      <c r="Q29" s="144"/>
      <c r="R29" s="51" t="s">
        <v>183</v>
      </c>
      <c r="S29" s="602" t="s">
        <v>33</v>
      </c>
      <c r="T29" s="605"/>
      <c r="U29" s="605"/>
      <c r="V29" s="606"/>
      <c r="W29" s="48"/>
      <c r="X29" s="66"/>
      <c r="Y29" s="562" t="s">
        <v>258</v>
      </c>
      <c r="Z29" s="563"/>
      <c r="AA29" s="603">
        <v>26.2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34.5</v>
      </c>
      <c r="E30" s="558"/>
      <c r="F30" s="558"/>
      <c r="G30" s="195" t="s">
        <v>198</v>
      </c>
      <c r="H30" s="547">
        <f>+AL30</f>
        <v>21.3</v>
      </c>
      <c r="I30" s="548"/>
      <c r="J30" s="195" t="s">
        <v>198</v>
      </c>
      <c r="M30" s="556"/>
      <c r="P30" s="56"/>
      <c r="R30" s="561">
        <f>+ROUND(AA28,1)+ROUND(AA29,1)+ROUND(AA30,1)</f>
        <v>26.2</v>
      </c>
      <c r="S30" s="607"/>
      <c r="T30" s="607"/>
      <c r="U30" s="607"/>
      <c r="V30" s="44" t="s">
        <v>16</v>
      </c>
      <c r="Y30" s="562" t="s">
        <v>186</v>
      </c>
      <c r="Z30" s="563"/>
      <c r="AA30" s="603"/>
      <c r="AB30" s="604"/>
      <c r="AC30" s="604"/>
      <c r="AD30" s="604"/>
      <c r="AE30" s="604"/>
      <c r="AF30" s="44" t="s">
        <v>13</v>
      </c>
      <c r="AL30" s="580">
        <v>21.3</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194.5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157.80000000000001</v>
      </c>
      <c r="E24" s="558"/>
      <c r="F24" s="558"/>
      <c r="G24" s="195" t="s">
        <v>198</v>
      </c>
      <c r="H24" s="547">
        <f>+F12</f>
        <v>194.5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194.5</v>
      </c>
      <c r="Q27" s="607"/>
      <c r="R27" s="607"/>
      <c r="S27" s="607"/>
      <c r="T27" s="44" t="s">
        <v>38</v>
      </c>
      <c r="U27" s="64"/>
      <c r="V27" s="64"/>
      <c r="Y27" s="62" t="s">
        <v>39</v>
      </c>
      <c r="Z27" s="65"/>
      <c r="AH27" s="53"/>
      <c r="AI27" s="53"/>
      <c r="AJ27" s="53"/>
      <c r="AK27" s="53"/>
      <c r="AL27" s="577">
        <f>+AH18+P27</f>
        <v>194.5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157.80000000000001</v>
      </c>
      <c r="E29" s="558"/>
      <c r="F29" s="558"/>
      <c r="G29" s="195" t="s">
        <v>198</v>
      </c>
      <c r="H29" s="547">
        <f>+AL27</f>
        <v>194.5</v>
      </c>
      <c r="I29" s="548"/>
      <c r="J29" s="195" t="s">
        <v>198</v>
      </c>
      <c r="M29" s="556"/>
      <c r="P29" s="56"/>
      <c r="Q29" s="144"/>
      <c r="R29" s="51" t="s">
        <v>183</v>
      </c>
      <c r="S29" s="602" t="s">
        <v>33</v>
      </c>
      <c r="T29" s="605"/>
      <c r="U29" s="605"/>
      <c r="V29" s="606"/>
      <c r="W29" s="48"/>
      <c r="X29" s="66"/>
      <c r="Y29" s="562" t="s">
        <v>258</v>
      </c>
      <c r="Z29" s="563"/>
      <c r="AA29" s="603">
        <v>186.1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154.1</v>
      </c>
      <c r="E30" s="558"/>
      <c r="F30" s="558"/>
      <c r="G30" s="195" t="s">
        <v>198</v>
      </c>
      <c r="H30" s="547">
        <f>+AL30</f>
        <v>130</v>
      </c>
      <c r="I30" s="548"/>
      <c r="J30" s="195" t="s">
        <v>198</v>
      </c>
      <c r="M30" s="556"/>
      <c r="P30" s="56"/>
      <c r="R30" s="561">
        <f>+ROUND(AA28,1)+ROUND(AA29,1)+ROUND(AA30,1)</f>
        <v>186.1</v>
      </c>
      <c r="S30" s="607"/>
      <c r="T30" s="607"/>
      <c r="U30" s="607"/>
      <c r="V30" s="44" t="s">
        <v>16</v>
      </c>
      <c r="Y30" s="562" t="s">
        <v>186</v>
      </c>
      <c r="Z30" s="563"/>
      <c r="AA30" s="603"/>
      <c r="AB30" s="604"/>
      <c r="AC30" s="604"/>
      <c r="AD30" s="604"/>
      <c r="AE30" s="604"/>
      <c r="AF30" s="44" t="s">
        <v>13</v>
      </c>
      <c r="AL30" s="580">
        <v>130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8.4</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7399.7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6055.4</v>
      </c>
      <c r="E24" s="558"/>
      <c r="F24" s="558"/>
      <c r="G24" s="195" t="s">
        <v>198</v>
      </c>
      <c r="H24" s="547">
        <f>+F12</f>
        <v>7399.7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7399.7</v>
      </c>
      <c r="Q27" s="607"/>
      <c r="R27" s="607"/>
      <c r="S27" s="607"/>
      <c r="T27" s="44" t="s">
        <v>38</v>
      </c>
      <c r="U27" s="64"/>
      <c r="V27" s="64"/>
      <c r="Y27" s="62" t="s">
        <v>39</v>
      </c>
      <c r="Z27" s="65"/>
      <c r="AH27" s="53"/>
      <c r="AI27" s="53"/>
      <c r="AJ27" s="53"/>
      <c r="AK27" s="53"/>
      <c r="AL27" s="577">
        <f>+AH18+P27</f>
        <v>7399.7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6055.4</v>
      </c>
      <c r="E29" s="558"/>
      <c r="F29" s="558"/>
      <c r="G29" s="195" t="s">
        <v>198</v>
      </c>
      <c r="H29" s="547">
        <f>+AL27</f>
        <v>7399.7</v>
      </c>
      <c r="I29" s="548"/>
      <c r="J29" s="195" t="s">
        <v>198</v>
      </c>
      <c r="M29" s="556"/>
      <c r="P29" s="56"/>
      <c r="Q29" s="144"/>
      <c r="R29" s="51" t="s">
        <v>183</v>
      </c>
      <c r="S29" s="602" t="s">
        <v>33</v>
      </c>
      <c r="T29" s="605"/>
      <c r="U29" s="605"/>
      <c r="V29" s="606"/>
      <c r="W29" s="48"/>
      <c r="X29" s="66"/>
      <c r="Y29" s="562" t="s">
        <v>258</v>
      </c>
      <c r="Z29" s="563"/>
      <c r="AA29" s="603">
        <v>7399.3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1516.6</v>
      </c>
      <c r="E30" s="558"/>
      <c r="F30" s="558"/>
      <c r="G30" s="195" t="s">
        <v>198</v>
      </c>
      <c r="H30" s="547">
        <f>+AL30</f>
        <v>2094.1999999999998</v>
      </c>
      <c r="I30" s="548"/>
      <c r="J30" s="195" t="s">
        <v>198</v>
      </c>
      <c r="M30" s="556"/>
      <c r="P30" s="56"/>
      <c r="R30" s="561">
        <f>+ROUND(AA28,1)+ROUND(AA29,1)+ROUND(AA30,1)</f>
        <v>7399.3</v>
      </c>
      <c r="S30" s="607"/>
      <c r="T30" s="607"/>
      <c r="U30" s="607"/>
      <c r="V30" s="44" t="s">
        <v>16</v>
      </c>
      <c r="Y30" s="562" t="s">
        <v>186</v>
      </c>
      <c r="Z30" s="563"/>
      <c r="AA30" s="603"/>
      <c r="AB30" s="604"/>
      <c r="AC30" s="604"/>
      <c r="AD30" s="604"/>
      <c r="AE30" s="604"/>
      <c r="AF30" s="44" t="s">
        <v>13</v>
      </c>
      <c r="AL30" s="580">
        <v>2094.1999999999998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0.4</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小俣組</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369.9</v>
      </c>
      <c r="E24" s="558"/>
      <c r="F24" s="558"/>
      <c r="G24" s="195" t="s">
        <v>198</v>
      </c>
      <c r="H24" s="547">
        <f>+F12</f>
        <v>826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826</v>
      </c>
      <c r="Q27" s="607"/>
      <c r="R27" s="607"/>
      <c r="S27" s="607"/>
      <c r="T27" s="44" t="s">
        <v>38</v>
      </c>
      <c r="U27" s="64"/>
      <c r="V27" s="64"/>
      <c r="Y27" s="62" t="s">
        <v>39</v>
      </c>
      <c r="Z27" s="65"/>
      <c r="AH27" s="53"/>
      <c r="AI27" s="53"/>
      <c r="AJ27" s="53"/>
      <c r="AK27" s="53"/>
      <c r="AL27" s="577">
        <f>+AH18+P27</f>
        <v>826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369.9</v>
      </c>
      <c r="E29" s="558"/>
      <c r="F29" s="558"/>
      <c r="G29" s="195" t="s">
        <v>198</v>
      </c>
      <c r="H29" s="547">
        <f>+AL27</f>
        <v>826</v>
      </c>
      <c r="I29" s="548"/>
      <c r="J29" s="195" t="s">
        <v>198</v>
      </c>
      <c r="M29" s="556"/>
      <c r="P29" s="56"/>
      <c r="Q29" s="144"/>
      <c r="R29" s="51" t="s">
        <v>183</v>
      </c>
      <c r="S29" s="602" t="s">
        <v>33</v>
      </c>
      <c r="T29" s="605"/>
      <c r="U29" s="605"/>
      <c r="V29" s="606"/>
      <c r="W29" s="48"/>
      <c r="X29" s="66"/>
      <c r="Y29" s="562" t="s">
        <v>258</v>
      </c>
      <c r="Z29" s="563"/>
      <c r="AA29" s="603">
        <v>818.9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288.5</v>
      </c>
      <c r="E30" s="558"/>
      <c r="F30" s="558"/>
      <c r="G30" s="195" t="s">
        <v>198</v>
      </c>
      <c r="H30" s="547">
        <f>+AL30</f>
        <v>743.9</v>
      </c>
      <c r="I30" s="548"/>
      <c r="J30" s="195" t="s">
        <v>198</v>
      </c>
      <c r="M30" s="556"/>
      <c r="P30" s="56"/>
      <c r="R30" s="561">
        <f>+ROUND(AA28,1)+ROUND(AA29,1)+ROUND(AA30,1)</f>
        <v>818.9</v>
      </c>
      <c r="S30" s="607"/>
      <c r="T30" s="607"/>
      <c r="U30" s="607"/>
      <c r="V30" s="44" t="s">
        <v>16</v>
      </c>
      <c r="Y30" s="562" t="s">
        <v>186</v>
      </c>
      <c r="Z30" s="563"/>
      <c r="AA30" s="603"/>
      <c r="AB30" s="604"/>
      <c r="AC30" s="604"/>
      <c r="AD30" s="604"/>
      <c r="AE30" s="604"/>
      <c r="AF30" s="44" t="s">
        <v>13</v>
      </c>
      <c r="AL30" s="580">
        <v>743.9</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7.1</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K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小俣組</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487.1</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179.8</v>
      </c>
      <c r="M9" s="320">
        <f>IF(OR(ｷ.紙くず!D24&gt;0,ｷ.紙くず!D24&lt;0),ｷ.紙くず!D24,IF(M$19&gt;0,"0",0))</f>
        <v>18.600000000000001</v>
      </c>
      <c r="N9" s="320">
        <f>IF(OR(ｸ.木くず!D24&gt;0,ｸ.木くず!D24&lt;0),ｸ.木くず!D24,IF(N$19&gt;0,"0",0))</f>
        <v>616.20000000000005</v>
      </c>
      <c r="O9" s="320">
        <f>IF(OR(ｹ.繊維くず!D24&gt;0,ｹ.繊維くず!D24&lt;0),ｹ.繊維くず!D24,IF(O$19&gt;0,"0",0))</f>
        <v>36.799999999999997</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54.8</v>
      </c>
      <c r="T9" s="320">
        <f>IF(OR(ｾ.ｶﾞﾗｽ･ｺﾝｸﾘ･陶磁器くず!D24&gt;0,ｾ.ｶﾞﾗｽ･ｺﾝｸﾘ･陶磁器くず!D24&lt;0),ｾ.ｶﾞﾗｽ･ｺﾝｸﾘ･陶磁器くず!D24,IF(T$19&gt;0,"0",0))</f>
        <v>157.80000000000001</v>
      </c>
      <c r="U9" s="320">
        <f>IF(OR(ｿ.鉱さい!D24&gt;0,ｿ.鉱さい!D24&lt;0),ｿ.鉱さい!D24,IF(U$19&gt;0,"0",0))</f>
        <v>0</v>
      </c>
      <c r="V9" s="320">
        <f>IF(OR(ﾀ.がれき類!D24&gt;0,ﾀ.がれき類!D24&lt;0),ﾀ.がれき類!D24,IF(V$19&gt;0,"0",0))</f>
        <v>6055.4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369.9</v>
      </c>
      <c r="AA9" s="322">
        <f>IF(SUM(G9:Z9)&gt;0,SUM(G9:Z9),IF(AA$19&gt;0,"0",0))</f>
        <v>7976.4</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487.1</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179.8</v>
      </c>
      <c r="M14" s="326">
        <f>IF(OR(ｷ.紙くず!D29&gt;0,ｷ.紙くず!D29&lt;0),ｷ.紙くず!D29,IF(M$19&gt;0,"0",0))</f>
        <v>18.600000000000001</v>
      </c>
      <c r="N14" s="326">
        <f>IF(OR(ｸ.木くず!D29&gt;0,ｸ.木くず!D29&lt;0),ｸ.木くず!D29,IF(N$19&gt;0,"0",0))</f>
        <v>616.20000000000005</v>
      </c>
      <c r="O14" s="326">
        <f>IF(OR(ｹ.繊維くず!D29&gt;0,ｹ.繊維くず!D29&lt;0),ｹ.繊維くず!D29,IF(O$19&gt;0,"0",0))</f>
        <v>36.799999999999997</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54.8</v>
      </c>
      <c r="T14" s="326">
        <f>IF(OR(ｾ.ｶﾞﾗｽ･ｺﾝｸﾘ･陶磁器くず!D29&gt;0,ｾ.ｶﾞﾗｽ･ｺﾝｸﾘ･陶磁器くず!D29&lt;0),ｾ.ｶﾞﾗｽ･ｺﾝｸﾘ･陶磁器くず!D29,IF(T$19&gt;0,"0",0))</f>
        <v>157.80000000000001</v>
      </c>
      <c r="U14" s="326">
        <f>IF(OR(ｿ.鉱さい!D29&gt;0,ｿ.鉱さい!D29&lt;0),ｿ.鉱さい!D29,IF(U$19&gt;0,"0",0))</f>
        <v>0</v>
      </c>
      <c r="V14" s="326">
        <f>IF(OR(ﾀ.がれき類!D29&gt;0,ﾀ.がれき類!D29&lt;0),ﾀ.がれき類!D29,IF(V$19&gt;0,"0",0))</f>
        <v>6055.4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369.9</v>
      </c>
      <c r="AA14" s="328">
        <f t="shared" si="0"/>
        <v>7976.4</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53</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176</v>
      </c>
      <c r="M15" s="326">
        <f>IF(OR(ｷ.紙くず!D30&gt;0,ｷ.紙くず!D30&lt;0),ｷ.紙くず!D30,IF(M$19&gt;0,"0",0))</f>
        <v>18.600000000000001</v>
      </c>
      <c r="N15" s="326">
        <f>IF(OR(ｸ.木くず!D30&gt;0,ｸ.木くず!D30&lt;0),ｸ.木くず!D30,IF(N$19&gt;0,"0",0))</f>
        <v>401.4</v>
      </c>
      <c r="O15" s="326">
        <f>IF(OR(ｹ.繊維くず!D30&gt;0,ｹ.繊維くず!D30&lt;0),ｹ.繊維くず!D30,IF(O$19&gt;0,"0",0))</f>
        <v>36.799999999999997</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34.5</v>
      </c>
      <c r="T15" s="326">
        <f>IF(OR(ｾ.ｶﾞﾗｽ･ｺﾝｸﾘ･陶磁器くず!D30&gt;0,ｾ.ｶﾞﾗｽ･ｺﾝｸﾘ･陶磁器くず!D30&lt;0),ｾ.ｶﾞﾗｽ･ｺﾝｸﾘ･陶磁器くず!D30,IF(T$19&gt;0,"0",0))</f>
        <v>154.1</v>
      </c>
      <c r="U15" s="326">
        <f>IF(OR(ｿ.鉱さい!D30&gt;0,ｿ.鉱さい!D30&lt;0),ｿ.鉱さい!D30,IF(U$19&gt;0,"0",0))</f>
        <v>0</v>
      </c>
      <c r="V15" s="326">
        <f>IF(OR(ﾀ.がれき類!D30&gt;0,ﾀ.がれき類!D30&lt;0),ﾀ.がれき類!D30,IF(V$19&gt;0,"0",0))</f>
        <v>1516.6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288.5</v>
      </c>
      <c r="AA15" s="328">
        <f t="shared" si="0"/>
        <v>2679.5</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4485.3</v>
      </c>
      <c r="I19" s="332">
        <f t="shared" si="1"/>
        <v>0</v>
      </c>
      <c r="J19" s="332">
        <f t="shared" si="1"/>
        <v>0</v>
      </c>
      <c r="K19" s="332">
        <f t="shared" si="1"/>
        <v>0</v>
      </c>
      <c r="L19" s="332">
        <f t="shared" si="1"/>
        <v>238.7</v>
      </c>
      <c r="M19" s="332">
        <f t="shared" si="1"/>
        <v>15.8</v>
      </c>
      <c r="N19" s="332">
        <f t="shared" si="1"/>
        <v>3888.6</v>
      </c>
      <c r="O19" s="332">
        <f t="shared" si="1"/>
        <v>41.3</v>
      </c>
      <c r="P19" s="332">
        <f t="shared" si="1"/>
        <v>0</v>
      </c>
      <c r="Q19" s="332">
        <f t="shared" si="1"/>
        <v>0</v>
      </c>
      <c r="R19" s="332">
        <f t="shared" si="1"/>
        <v>0</v>
      </c>
      <c r="S19" s="332">
        <f t="shared" si="1"/>
        <v>26.2</v>
      </c>
      <c r="T19" s="332">
        <f t="shared" si="1"/>
        <v>194.5</v>
      </c>
      <c r="U19" s="332">
        <f t="shared" si="1"/>
        <v>0</v>
      </c>
      <c r="V19" s="332">
        <f t="shared" si="1"/>
        <v>7399.7</v>
      </c>
      <c r="W19" s="332">
        <f t="shared" si="1"/>
        <v>0</v>
      </c>
      <c r="X19" s="332">
        <f t="shared" si="1"/>
        <v>0</v>
      </c>
      <c r="Y19" s="332">
        <f t="shared" si="1"/>
        <v>0</v>
      </c>
      <c r="Z19" s="333">
        <f t="shared" si="1"/>
        <v>826</v>
      </c>
      <c r="AA19" s="334">
        <f t="shared" ref="AA19:AA25" si="2">SUM(G19:Z19)</f>
        <v>17116.099999999999</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4485.3</v>
      </c>
      <c r="I37" s="368">
        <f t="shared" si="8"/>
        <v>0</v>
      </c>
      <c r="J37" s="368">
        <f t="shared" si="8"/>
        <v>0</v>
      </c>
      <c r="K37" s="368">
        <f t="shared" si="8"/>
        <v>0</v>
      </c>
      <c r="L37" s="368">
        <f t="shared" si="8"/>
        <v>238.7</v>
      </c>
      <c r="M37" s="368">
        <f t="shared" si="8"/>
        <v>15.8</v>
      </c>
      <c r="N37" s="368">
        <f t="shared" si="8"/>
        <v>3888.6</v>
      </c>
      <c r="O37" s="368">
        <f t="shared" si="8"/>
        <v>41.3</v>
      </c>
      <c r="P37" s="368">
        <f t="shared" si="8"/>
        <v>0</v>
      </c>
      <c r="Q37" s="368">
        <f t="shared" si="8"/>
        <v>0</v>
      </c>
      <c r="R37" s="368">
        <f t="shared" si="8"/>
        <v>0</v>
      </c>
      <c r="S37" s="368">
        <f t="shared" si="8"/>
        <v>26.2</v>
      </c>
      <c r="T37" s="368">
        <f t="shared" si="8"/>
        <v>194.5</v>
      </c>
      <c r="U37" s="368">
        <f t="shared" si="8"/>
        <v>0</v>
      </c>
      <c r="V37" s="368">
        <f t="shared" si="8"/>
        <v>7399.7</v>
      </c>
      <c r="W37" s="368">
        <f t="shared" si="8"/>
        <v>0</v>
      </c>
      <c r="X37" s="368">
        <f t="shared" si="8"/>
        <v>0</v>
      </c>
      <c r="Y37" s="368">
        <f t="shared" si="8"/>
        <v>0</v>
      </c>
      <c r="Z37" s="369">
        <f t="shared" si="8"/>
        <v>826</v>
      </c>
      <c r="AA37" s="370">
        <f t="shared" si="4"/>
        <v>17116.099999999999</v>
      </c>
    </row>
    <row r="38" spans="2:27" ht="24" customHeight="1" x14ac:dyDescent="0.15">
      <c r="B38" s="167"/>
      <c r="C38" s="685"/>
      <c r="D38" s="208"/>
      <c r="E38" s="206" t="s">
        <v>262</v>
      </c>
      <c r="F38" s="391"/>
      <c r="G38" s="359">
        <f t="shared" ref="G38:Z38" si="9">SUM(G39:G41)</f>
        <v>0</v>
      </c>
      <c r="H38" s="359">
        <f t="shared" si="9"/>
        <v>4485.3</v>
      </c>
      <c r="I38" s="359">
        <f t="shared" si="9"/>
        <v>0</v>
      </c>
      <c r="J38" s="359">
        <f t="shared" si="9"/>
        <v>0</v>
      </c>
      <c r="K38" s="359">
        <f t="shared" si="9"/>
        <v>0</v>
      </c>
      <c r="L38" s="359">
        <f t="shared" si="9"/>
        <v>238.5</v>
      </c>
      <c r="M38" s="359">
        <f t="shared" si="9"/>
        <v>15.8</v>
      </c>
      <c r="N38" s="359">
        <f t="shared" si="9"/>
        <v>3888.6</v>
      </c>
      <c r="O38" s="359">
        <f t="shared" si="9"/>
        <v>41.3</v>
      </c>
      <c r="P38" s="359">
        <f t="shared" si="9"/>
        <v>0</v>
      </c>
      <c r="Q38" s="359">
        <f t="shared" si="9"/>
        <v>0</v>
      </c>
      <c r="R38" s="359">
        <f t="shared" si="9"/>
        <v>0</v>
      </c>
      <c r="S38" s="359">
        <f t="shared" si="9"/>
        <v>26.2</v>
      </c>
      <c r="T38" s="359">
        <f t="shared" si="9"/>
        <v>186.1</v>
      </c>
      <c r="U38" s="359">
        <f t="shared" si="9"/>
        <v>0</v>
      </c>
      <c r="V38" s="359">
        <f t="shared" si="9"/>
        <v>7399.3</v>
      </c>
      <c r="W38" s="359">
        <f t="shared" si="9"/>
        <v>0</v>
      </c>
      <c r="X38" s="359">
        <f t="shared" si="9"/>
        <v>0</v>
      </c>
      <c r="Y38" s="359">
        <f t="shared" si="9"/>
        <v>0</v>
      </c>
      <c r="Z38" s="360">
        <f t="shared" si="9"/>
        <v>818.9</v>
      </c>
      <c r="AA38" s="361">
        <f t="shared" si="4"/>
        <v>17100.000000000004</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85"/>
      <c r="D40" s="209"/>
      <c r="E40" s="204"/>
      <c r="F40" s="202" t="s">
        <v>261</v>
      </c>
      <c r="G40" s="362">
        <f>+ｱ.燃え殻!$AA$29</f>
        <v>0</v>
      </c>
      <c r="H40" s="362">
        <f>+ｲ.汚泥!$AA$29</f>
        <v>4485.3</v>
      </c>
      <c r="I40" s="362">
        <f>+ｳ.廃油!$AA$29</f>
        <v>0</v>
      </c>
      <c r="J40" s="362">
        <f>+ｴ.廃酸!$AA$29</f>
        <v>0</v>
      </c>
      <c r="K40" s="362">
        <f>+ｵ.廃ｱﾙｶﾘ!$AA$29</f>
        <v>0</v>
      </c>
      <c r="L40" s="362">
        <f>+ｶ.廃ﾌﾟﾗ類!$AA$29</f>
        <v>238.5</v>
      </c>
      <c r="M40" s="362">
        <f>+ｷ.紙くず!$AA$29</f>
        <v>15.8</v>
      </c>
      <c r="N40" s="362">
        <f>+ｸ.木くず!$AA$29</f>
        <v>3888.6</v>
      </c>
      <c r="O40" s="362">
        <f>+ｹ.繊維くず!$AA$29</f>
        <v>41.3</v>
      </c>
      <c r="P40" s="362">
        <f>+ｺ.動植物性残さ!$AA$29</f>
        <v>0</v>
      </c>
      <c r="Q40" s="362">
        <f>+ｻ.動物系固形不要物!$AA$29</f>
        <v>0</v>
      </c>
      <c r="R40" s="362">
        <f>+ｼ.ｺﾞﾑくず!$AA$29</f>
        <v>0</v>
      </c>
      <c r="S40" s="362">
        <f>+ｽ.金属くず!$AA$29</f>
        <v>26.2</v>
      </c>
      <c r="T40" s="362">
        <f>+ｾ.ｶﾞﾗｽ･ｺﾝｸﾘ･陶磁器くず!$AA$29</f>
        <v>186.1</v>
      </c>
      <c r="U40" s="362">
        <f>+ｿ.鉱さい!$AA$29</f>
        <v>0</v>
      </c>
      <c r="V40" s="362">
        <f>+ﾀ.がれき類!$AA$29</f>
        <v>7399.3</v>
      </c>
      <c r="W40" s="362">
        <f>+ﾁ.動物のふん尿!$AA$29</f>
        <v>0</v>
      </c>
      <c r="X40" s="362">
        <f>+ﾂ.動物の死体!$AA$29</f>
        <v>0</v>
      </c>
      <c r="Y40" s="362">
        <f>+ﾃ.ばいじん!$AA$29</f>
        <v>0</v>
      </c>
      <c r="Z40" s="363">
        <f>+ﾄ.混合廃棄物その他!$AA$29</f>
        <v>818.9</v>
      </c>
      <c r="AA40" s="364">
        <f t="shared" si="4"/>
        <v>17100.000000000004</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0.2</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8.4</v>
      </c>
      <c r="U42" s="365">
        <f>+ｿ.鉱さい!$R$33</f>
        <v>0</v>
      </c>
      <c r="V42" s="365">
        <f>+ﾀ.がれき類!$R$33</f>
        <v>0.4</v>
      </c>
      <c r="W42" s="365">
        <f>+ﾁ.動物のふん尿!$R$33</f>
        <v>0</v>
      </c>
      <c r="X42" s="365">
        <f>+ﾂ.動物の死体!$R$33</f>
        <v>0</v>
      </c>
      <c r="Y42" s="365">
        <f>+ﾃ.ばいじん!$R$33</f>
        <v>0</v>
      </c>
      <c r="Z42" s="366">
        <f>+ﾄ.混合廃棄物その他!$R$33</f>
        <v>7.1</v>
      </c>
      <c r="AA42" s="367">
        <f>SUM(G42:Z42)</f>
        <v>16.100000000000001</v>
      </c>
    </row>
    <row r="43" spans="2:27" ht="24" customHeight="1" x14ac:dyDescent="0.15">
      <c r="B43" s="167"/>
      <c r="C43" s="122" t="s">
        <v>237</v>
      </c>
      <c r="D43" s="690" t="s">
        <v>294</v>
      </c>
      <c r="E43" s="690"/>
      <c r="F43" s="691"/>
      <c r="G43" s="371">
        <f>+ｱ.燃え殻!$AL$27</f>
        <v>0</v>
      </c>
      <c r="H43" s="371">
        <f>+ｲ.汚泥!$AL$27</f>
        <v>4485.3</v>
      </c>
      <c r="I43" s="371">
        <f>+ｳ.廃油!$AL$27</f>
        <v>0</v>
      </c>
      <c r="J43" s="371">
        <f>+ｴ.廃酸!$AL$27</f>
        <v>0</v>
      </c>
      <c r="K43" s="371">
        <f>+ｵ.廃ｱﾙｶﾘ!$AL$27</f>
        <v>0</v>
      </c>
      <c r="L43" s="371">
        <f>+ｶ.廃ﾌﾟﾗ類!$AL$27</f>
        <v>238.7</v>
      </c>
      <c r="M43" s="371">
        <f>+ｷ.紙くず!$AL$27</f>
        <v>15.8</v>
      </c>
      <c r="N43" s="371">
        <f>+ｸ.木くず!$AL$27</f>
        <v>3888.6</v>
      </c>
      <c r="O43" s="371">
        <f>+ｹ.繊維くず!$AL$27</f>
        <v>41.3</v>
      </c>
      <c r="P43" s="371">
        <f>+ｺ.動植物性残さ!$AL$27</f>
        <v>0</v>
      </c>
      <c r="Q43" s="371">
        <f>+ｻ.動物系固形不要物!$AL$27</f>
        <v>0</v>
      </c>
      <c r="R43" s="371">
        <f>+ｼ.ｺﾞﾑくず!$AL$27</f>
        <v>0</v>
      </c>
      <c r="S43" s="371">
        <f>+ｽ.金属くず!$AL$27</f>
        <v>26.2</v>
      </c>
      <c r="T43" s="371">
        <f>+ｾ.ｶﾞﾗｽ･ｺﾝｸﾘ･陶磁器くず!$AL$27</f>
        <v>194.5</v>
      </c>
      <c r="U43" s="371">
        <f>+ｿ.鉱さい!$AL$27</f>
        <v>0</v>
      </c>
      <c r="V43" s="371">
        <f>+ﾀ.がれき類!$AL$27</f>
        <v>7399.7</v>
      </c>
      <c r="W43" s="371">
        <f>+ﾁ.動物のふん尿!$AL$27</f>
        <v>0</v>
      </c>
      <c r="X43" s="371">
        <f>+ﾂ.動物の死体!$AL$27</f>
        <v>0</v>
      </c>
      <c r="Y43" s="371">
        <f>+ﾃ.ばいじん!$AL$27</f>
        <v>0</v>
      </c>
      <c r="Z43" s="372">
        <f>+ﾄ.混合廃棄物その他!$AL$27</f>
        <v>826</v>
      </c>
      <c r="AA43" s="373">
        <f t="shared" si="4"/>
        <v>17116.099999999999</v>
      </c>
    </row>
    <row r="44" spans="2:27" ht="24" customHeight="1" x14ac:dyDescent="0.15">
      <c r="B44" s="167"/>
      <c r="C44" s="174"/>
      <c r="D44" s="172" t="s">
        <v>188</v>
      </c>
      <c r="E44" s="667" t="s">
        <v>238</v>
      </c>
      <c r="F44" s="668"/>
      <c r="G44" s="374">
        <f>+ｱ.燃え殻!$AL$30</f>
        <v>0</v>
      </c>
      <c r="H44" s="374">
        <f>+ｲ.汚泥!$AL$30</f>
        <v>101.8</v>
      </c>
      <c r="I44" s="374">
        <f>+ｳ.廃油!$AL$30</f>
        <v>0</v>
      </c>
      <c r="J44" s="374">
        <f>+ｴ.廃酸!$AL$30</f>
        <v>0</v>
      </c>
      <c r="K44" s="374">
        <f>+ｵ.廃ｱﾙｶﾘ!$AL$30</f>
        <v>0</v>
      </c>
      <c r="L44" s="374">
        <f>+ｶ.廃ﾌﾟﾗ類!$AL$30</f>
        <v>95.2</v>
      </c>
      <c r="M44" s="374">
        <f>+ｷ.紙くず!$AL$30</f>
        <v>9.8000000000000007</v>
      </c>
      <c r="N44" s="374">
        <f>+ｸ.木くず!$AL$30</f>
        <v>1635.7</v>
      </c>
      <c r="O44" s="374">
        <f>+ｹ.繊維くず!$AL$30</f>
        <v>0.7</v>
      </c>
      <c r="P44" s="374">
        <f>+ｺ.動植物性残さ!$AL$30</f>
        <v>0</v>
      </c>
      <c r="Q44" s="374">
        <f>+ｻ.動物系固形不要物!$AL$30</f>
        <v>0</v>
      </c>
      <c r="R44" s="374">
        <f>+ｼ.ｺﾞﾑくず!$AL$30</f>
        <v>0</v>
      </c>
      <c r="S44" s="374">
        <f>+ｽ.金属くず!$AL$30</f>
        <v>21.3</v>
      </c>
      <c r="T44" s="374">
        <f>+ｾ.ｶﾞﾗｽ･ｺﾝｸﾘ･陶磁器くず!$AL$30</f>
        <v>130</v>
      </c>
      <c r="U44" s="374">
        <f>+ｿ.鉱さい!$AL$30</f>
        <v>0</v>
      </c>
      <c r="V44" s="374">
        <f>+ﾀ.がれき類!$AL$30</f>
        <v>2094.1999999999998</v>
      </c>
      <c r="W44" s="374">
        <f>+ﾁ.動物のふん尿!$AL$30</f>
        <v>0</v>
      </c>
      <c r="X44" s="374">
        <f>+ﾂ.動物の死体!$AL$30</f>
        <v>0</v>
      </c>
      <c r="Y44" s="374">
        <f>+ﾃ.ばいじん!$AL$30</f>
        <v>0</v>
      </c>
      <c r="Z44" s="375">
        <f>+ﾄ.混合廃棄物その他!$AL$30</f>
        <v>743.9</v>
      </c>
      <c r="AA44" s="376">
        <f t="shared" si="4"/>
        <v>4832.5999999999995</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4972.4000000000005</v>
      </c>
      <c r="I55" s="414">
        <f t="shared" si="10"/>
        <v>0</v>
      </c>
      <c r="J55" s="414">
        <f t="shared" si="10"/>
        <v>0</v>
      </c>
      <c r="K55" s="414">
        <f t="shared" si="10"/>
        <v>0</v>
      </c>
      <c r="L55" s="414">
        <f t="shared" si="10"/>
        <v>418.5</v>
      </c>
      <c r="M55" s="414">
        <f t="shared" si="10"/>
        <v>34.400000000000006</v>
      </c>
      <c r="N55" s="414">
        <f t="shared" si="10"/>
        <v>4504.8</v>
      </c>
      <c r="O55" s="414">
        <f t="shared" si="10"/>
        <v>78.099999999999994</v>
      </c>
      <c r="P55" s="414">
        <f t="shared" si="10"/>
        <v>0</v>
      </c>
      <c r="Q55" s="414">
        <f t="shared" si="10"/>
        <v>0</v>
      </c>
      <c r="R55" s="414">
        <f t="shared" si="10"/>
        <v>0</v>
      </c>
      <c r="S55" s="414">
        <f t="shared" si="10"/>
        <v>81</v>
      </c>
      <c r="T55" s="414">
        <f t="shared" si="10"/>
        <v>352.3</v>
      </c>
      <c r="U55" s="414">
        <f t="shared" si="10"/>
        <v>0</v>
      </c>
      <c r="V55" s="414">
        <f t="shared" si="10"/>
        <v>13455.099999999999</v>
      </c>
      <c r="W55" s="414">
        <f t="shared" si="10"/>
        <v>0</v>
      </c>
      <c r="X55" s="414">
        <f t="shared" si="10"/>
        <v>0</v>
      </c>
      <c r="Y55" s="414">
        <f t="shared" si="10"/>
        <v>0</v>
      </c>
      <c r="Z55" s="414">
        <f t="shared" si="10"/>
        <v>1195.9000000000001</v>
      </c>
      <c r="AA55" s="415">
        <f>+AA9+AA19+AA20</f>
        <v>25092.5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令和6年6月24日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神奈川県横浜市南区新川町5-28</v>
      </c>
      <c r="K16" s="740"/>
      <c r="L16" s="741"/>
      <c r="M16" s="741"/>
      <c r="N16" s="741"/>
      <c r="O16" s="742"/>
    </row>
    <row r="17" spans="1:15" ht="26.25" customHeight="1" x14ac:dyDescent="0.15">
      <c r="C17" s="78"/>
      <c r="H17" s="23" t="s">
        <v>7</v>
      </c>
      <c r="I17" s="23"/>
      <c r="J17" s="740" t="str">
        <f>+表紙!J40</f>
        <v>株式会社　小俣組
課長代理　鈴木真矢</v>
      </c>
      <c r="K17" s="740"/>
      <c r="L17" s="741"/>
      <c r="M17" s="741"/>
      <c r="N17" s="741"/>
      <c r="O17" s="742"/>
    </row>
    <row r="18" spans="1:15" x14ac:dyDescent="0.15">
      <c r="C18" s="78"/>
      <c r="J18" s="21" t="s">
        <v>8</v>
      </c>
      <c r="O18" s="79"/>
    </row>
    <row r="19" spans="1:15" x14ac:dyDescent="0.15">
      <c r="C19" s="78"/>
      <c r="J19" s="24" t="s">
        <v>9</v>
      </c>
      <c r="K19" s="24"/>
      <c r="L19" s="705" t="str">
        <f>IF(+表紙!L42="","",+表紙!L42)</f>
        <v>045-251-3707</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小俣組</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2722</v>
      </c>
      <c r="N25" s="730"/>
      <c r="O25" s="731"/>
    </row>
    <row r="26" spans="1:15" ht="18" customHeight="1" x14ac:dyDescent="0.15">
      <c r="C26" s="431" t="s">
        <v>11</v>
      </c>
      <c r="D26" s="463"/>
      <c r="E26" s="464"/>
      <c r="F26" s="716" t="str">
        <f>+表紙!F49</f>
        <v>神奈川県横浜市南区新川町5-28</v>
      </c>
      <c r="G26" s="717"/>
      <c r="H26" s="717"/>
      <c r="I26" s="717"/>
      <c r="J26" s="717"/>
      <c r="K26" s="717"/>
      <c r="L26" s="126" t="s">
        <v>172</v>
      </c>
      <c r="M26" s="223"/>
      <c r="N26" s="720" t="str">
        <f>IF(+表紙!N49="","",+表紙!N49)</f>
        <v>045-251-3707</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10196</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118</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7976.4</v>
      </c>
      <c r="I40" s="241" t="s">
        <v>4</v>
      </c>
      <c r="J40" s="499" t="s">
        <v>324</v>
      </c>
      <c r="K40" s="500"/>
      <c r="L40" s="501"/>
      <c r="M40" s="700">
        <f>+表紙!M63</f>
        <v>7976.4</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2679.5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t="str">
        <f>+表紙!M65</f>
        <v>0</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2024-06-26T04:29:31Z</dcterms:created>
  <dcterms:modified xsi:type="dcterms:W3CDTF">2024-09-05T05:53:46Z</dcterms:modified>
</cp:coreProperties>
</file>