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<sst xmlns="http://schemas.openxmlformats.org/spreadsheetml/2006/main" count="3172" uniqueCount="460">
  <si>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</si>
  <si>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</si>
  <si>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</si>
  <si>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</si>
  <si>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</si>
  <si>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</si>
  <si>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</si>
  <si>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</si>
  <si>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</si>
  <si>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</si>
  <si>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</si>
  <si>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</si>
  <si>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</si>
  <si>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</si>
  <si>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</si>
  <si>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</si>
  <si>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</si>
  <si>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</si>
  <si>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</si>
  <si>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</si>
  <si>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</si>
  <si>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</si>
  <si>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</si>
  <si>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</si>
  <si>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</si>
  <si>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</si>
  <si>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</si>
  <si>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</si>
  <si>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</si>
  <si>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</si>
  <si>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</si>
  <si>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</si>
  <si>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</si>
  <si>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</si>
  <si>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</si>
  <si>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</si>
  <si>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</si>
  <si>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</si>
  <si>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</si>
  <si>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</si>
  <si>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</si>
  <si>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</si>
  <si>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</si>
  <si>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</si>
  <si>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</si>
  <si>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</si>
  <si>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</si>
  <si>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</si>
  <si>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</si>
  <si>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</si>
  <si>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</si>
  <si>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</si>
  <si>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</si>
  <si>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</si>
  <si>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</si>
  <si>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</si>
  <si>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</si>
  <si>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</si>
  <si>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</si>
  <si>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</si>
  <si>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</si>
  <si>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</si>
  <si>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</si>
  <si>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</si>
  <si>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</si>
  <si>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</si>
  <si>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</si>
  <si>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</si>
  <si>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</si>
  <si>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</si>
  <si>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</si>
  <si>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</si>
  <si>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</si>
  <si>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</si>
  <si>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</si>
  <si>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</si>
  <si>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</si>
  <si>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</si>
  <si>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</si>
  <si>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</si>
  <si>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</si>
  <si>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</si>
  <si>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</si>
  <si>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</si>
  <si>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</si>
  <si>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</si>
  <si>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</si>
  <si>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</si>
  <si>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</si>
  <si>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</si>
  <si>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</si>
  <si>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</si>
  <si>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</si>
  <si>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</si>
  <si>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</si>
  <si>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</si>
  <si>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</si>
  <si>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</si>
  <si>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</si>
  <si>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</si>
  <si>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</si>
  <si>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</si>
  <si>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</si>
  <si>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</si>
  <si>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</si>
  <si>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</si>
  <si>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</si>
  <si>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</si>
  <si>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</si>
  <si>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</si>
  <si>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</si>
  <si>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</si>
  <si>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</si>
  <si>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</si>
  <si>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</si>
  <si>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</si>
  <si>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</si>
  <si>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</si>
  <si>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</si>
  <si>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</si>
  <si>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</si>
  <si>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</si>
  <si>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</si>
  <si>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</si>
  <si>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</si>
  <si>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</si>
  <si>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</si>
  <si>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</si>
  <si>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</si>
  <si>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</si>
  <si>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</si>
  <si>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</si>
  <si>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</si>
  <si>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</si>
  <si>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</si>
  <si>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</si>
  <si>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</si>
  <si>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</si>
  <si>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</si>
  <si>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</si>
  <si>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</si>
  <si>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</si>
  <si>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</si>
  <si>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</si>
  <si>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</si>
  <si>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</si>
  <si>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</si>
  <si>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</si>
  <si>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</si>
  <si>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</si>
  <si>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</si>
  <si>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</si>
  <si>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</si>
  <si>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</si>
  <si>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</si>
  <si>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</si>
  <si>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</si>
  <si>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</si>
  <si>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</si>
  <si>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</si>
  <si>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</si>
  <si>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</si>
  <si>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</si>
  <si>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</si>
  <si>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</si>
  <si>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</si>
  <si>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</si>
  <si>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</si>
  <si>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</si>
  <si>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</si>
  <si>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</si>
  <si>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</si>
  <si>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</si>
  <si>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</si>
  <si>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</si>
  <si>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</si>
  <si>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</si>
  <si>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</si>
  <si>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</si>
  <si>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</si>
  <si>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</si>
  <si>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</si>
  <si>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</si>
  <si>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</si>
  <si>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</si>
  <si>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</si>
  <si>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</si>
  <si>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</si>
  <si>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</si>
  <si>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</si>
  <si>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</si>
  <si>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</si>
  <si>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</si>
  <si>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</si>
  <si>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</si>
  <si>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</si>
  <si>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</si>
  <si>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</si>
  <si>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</si>
  <si>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</si>
  <si>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</si>
  <si>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</si>
  <si>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</si>
  <si>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</si>
  <si>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</si>
  <si>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</si>
  <si>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</si>
  <si>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</si>
  <si>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</si>
  <si>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</si>
  <si>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</si>
  <si>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</si>
  <si>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</si>
  <si>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</si>
  <si>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</si>
  <si>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</si>
  <si>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</si>
  <si>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</si>
  <si>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</si>
  <si>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</si>
  <si>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</si>
  <si>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</si>
  <si>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</si>
  <si>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</si>
  <si>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</si>
  <si>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</si>
  <si>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</si>
  <si>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</si>
  <si>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</si>
  <si>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</si>
  <si>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</si>
  <si>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</si>
  <si>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</si>
  <si>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</si>
  <si>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</si>
  <si>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</si>
  <si>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</si>
  <si>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</si>
  <si>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</si>
  <si>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</si>
  <si>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</si>
  <si>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</si>
  <si>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</si>
  <si>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</si>
  <si>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</si>
  <si>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</si>
  <si>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</si>
  <si>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</si>
  <si>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</si>
  <si>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</si>
  <si>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</si>
  <si>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</si>
  <si>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</si>
  <si>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</si>
  <si>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</si>
  <si>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</si>
  <si>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</si>
  <si>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</si>
  <si>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</si>
  <si>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</si>
  <si>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</si>
  <si>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</si>
  <si>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</si>
  <si>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</si>
  <si>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</si>
  <si>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</si>
  <si>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</si>
  <si>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</si>
  <si>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</si>
  <si>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</si>
  <si>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</si>
  <si>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</si>
  <si>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</si>
  <si>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</si>
  <si>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</si>
  <si>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</si>
  <si>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</si>
  <si>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</si>
  <si>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</si>
  <si>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</si>
  <si>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</si>
  <si>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</si>
  <si>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</si>
  <si>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</si>
  <si>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</si>
  <si>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</si>
  <si>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</si>
  <si>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</si>
  <si>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</si>
  <si>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</si>
  <si>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</si>
  <si>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</si>
  <si>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</si>
  <si>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</si>
  <si>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</si>
  <si>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</si>
  <si>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</si>
  <si>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</si>
  <si>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</si>
  <si>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</si>
  <si>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</si>
  <si>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</si>
  <si>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</si>
  <si>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</si>
  <si>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</si>
  <si>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</si>
  <si>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</si>
  <si>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</si>
  <si>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</si>
  <si>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</si>
  <si>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</si>
  <si>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</si>
  <si>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</si>
  <si>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</si>
  <si>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</si>
  <si>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</si>
  <si>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</si>
  <si>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</si>
  <si>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</si>
  <si>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</si>
  <si>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</si>
  <si>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</si>
  <si>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</si>
  <si>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</si>
  <si>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</si>
  <si>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</si>
  <si>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</si>
  <si>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</si>
  <si>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</si>
  <si>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</si>
  <si>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</si>
  <si>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</si>
  <si>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</si>
  <si>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</si>
  <si>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</si>
  <si>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</si>
  <si>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</si>
  <si>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</si>
  <si>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</si>
  <si>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</si>
  <si>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</si>
  <si>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</si>
  <si>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</si>
  <si>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</si>
  <si>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</si>
  <si>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</si>
  <si>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</si>
  <si>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</si>
  <si>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</si>
  <si>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</si>
  <si>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</si>
  <si>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</si>
  <si>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</si>
  <si>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</si>
  <si>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</si>
  <si>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</si>
  <si>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</si>
  <si>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</si>
  <si>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</si>
  <si>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</si>
  <si>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</si>
  <si>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</si>
  <si>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</si>
  <si>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</si>
  <si>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</si>
  <si>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</si>
  <si>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</si>
  <si>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</si>
  <si>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</si>
  <si>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</si>
  <si>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</si>
  <si>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</si>
  <si>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</si>
  <si>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</si>
  <si>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</si>
  <si>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</si>
  <si>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</si>
  <si>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</si>
  <si>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</si>
  <si>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</si>
  <si>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</si>
  <si>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</si>
  <si>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</si>
  <si>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</si>
  <si>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</si>
  <si>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</si>
  <si>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</si>
  <si>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</si>
  <si>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</si>
  <si>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</si>
  <si>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</si>
  <si>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</si>
  <si>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</si>
  <si>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</si>
  <si>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</si>
  <si>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</si>
  <si>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</si>
  <si>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</si>
  <si>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</si>
  <si>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</si>
  <si>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</si>
  <si>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</si>
  <si>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</si>
  <si>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</si>
  <si>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</si>
  <si>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</si>
  <si>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</si>
  <si>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</si>
  <si>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</si>
  <si>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</si>
  <si>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</si>
  <si>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</si>
  <si>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</si>
  <si>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</si>
  <si>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</si>
  <si>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</si>
  <si>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</si>
  <si>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</si>
  <si>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</si>
  <si>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</si>
  <si>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</si>
  <si>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</si>
  <si>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</si>
  <si>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</si>
  <si>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</si>
  <si>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</si>
  <si>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</si>
  <si>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</si>
  <si>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</si>
  <si>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</si>
  <si>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</si>
  <si>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</si>
  <si>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</si>
  <si>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</si>
  <si>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</si>
  <si>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</si>
  <si>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</si>
  <si>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</si>
  <si>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</si>
  <si>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</si>
  <si>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</si>
  <si>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</si>
  <si>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</si>
  <si>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</si>
  <si>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</si>
  <si>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横浜市中区相生町3-56-1</t>
    <phoneticPr fontId="3"/>
  </si>
  <si>
    <t>風越建設株式会社　代表取締役　出川　久</t>
    <phoneticPr fontId="3"/>
  </si>
  <si>
    <t>０４５（２３２）５５８８</t>
    <phoneticPr fontId="3"/>
  </si>
  <si>
    <t>風越建設株式会社</t>
    <phoneticPr fontId="3"/>
  </si>
  <si>
    <t>横浜市中区相生町３－５６－１</t>
    <phoneticPr fontId="3"/>
  </si>
  <si>
    <t>045（232）5588</t>
    <phoneticPr fontId="3"/>
  </si>
  <si>
    <t>総合建設業</t>
    <phoneticPr fontId="3"/>
  </si>
  <si>
    <t>102名</t>
    <phoneticPr fontId="3"/>
  </si>
  <si>
    <t>場内で種類ごとに分別し保管　⇒　収集運搬業者に委託し処分場に運搬　⇒　処分業者が分別リサイクルし残渣が出れば最終処分。
汚泥→脱水固化→再資源化　廃プラ→破砕･選別･圧縮(溶融)→ｾﾒﾝﾄ燃料･固形燃料･プラ原料　紙→破砕･
選別･圧縮→製紙原料･ｾﾒﾝﾄ燃料･固形燃料　木→破砕･選別･圧縮･切断→燃料ﾁｯﾌﾟ･ｾﾒﾝﾄ燃料･固形燃料　
金属→破砕･選別･切断→製鋼原料　ガラ陶（石膏ボード）→石膏､紙分離→再利用　がれき類→破砕･選別
→再生砕石/砂材/合材　混廃→上記確種類ごと選別→リサイクル
ダンボール、金属など有価物は原則産廃扱いしない。
土木関係は現状なし。</t>
    <phoneticPr fontId="3"/>
  </si>
  <si>
    <t>代表取締役社長　－　環境管理責任者　－　ISO14001事務局　―　各作業所　―　収集運搬業者　―　処分業者　―　最終処分場</t>
    <phoneticPr fontId="3"/>
  </si>
  <si>
    <t>マニフェストは基本電子（JWNET）で運用。さらにGENESYS ECO携帯登録システム導入し、収運ドライバーに表示してもらい職員パスワード入力で認証を開始、例外的に紙運用あり。その場合年度末事務局で集計し産業廃棄物管理票交付等状況報告を提出。今回は該当無。通常月例安全パトロール及びＩＳＯパトロール時に管理状況点検是正。</t>
    <rPh sb="127" eb="128">
      <t>ナシ</t>
    </rPh>
    <phoneticPr fontId="3"/>
  </si>
  <si>
    <t>職員使用済み保護帽のリサイクル：一般社団法人日本ヘルメット協会とヘルメットのリサイクル契約締結</t>
    <phoneticPr fontId="3"/>
  </si>
  <si>
    <t>・廃プラ、紙、木、金属、石膏ボード、ｶﾞﾗｽ･ｺﾝｸﾘｰﾄ･陶磁器、コンクリートガラ、ｱｽﾌｧﾙﾄ･ｺﾝｸﾘｰﾄガラ</t>
    <phoneticPr fontId="3"/>
  </si>
  <si>
    <t>なし</t>
    <phoneticPr fontId="3"/>
  </si>
  <si>
    <t>令和  ６  年  ６  月２６日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</si>
</sst>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C26" zoomScale="115" zoomScaleNormal="115" zoomScaleSheetLayoutView="115" workbookViewId="0">
      <selection activeCell="Q29" sqref="Q29:S2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459</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2729</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450</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6700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452</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453</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454</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6406.6</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455</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5478</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456</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457</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458</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t="str">
        <f>+別紙!AA14</f>
        <v>0</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t="str">
        <f>+別紙!AA16</f>
        <v>0</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5478</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5478</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風越建設株式会社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2900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3654.7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2900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2900</v>
      </c>
      <c r="P27" s="700"/>
      <c r="Q27" s="700"/>
      <c r="R27" s="700"/>
      <c r="S27" s="49" t="s">
        <v>38</v>
      </c>
      <c r="T27" s="70"/>
      <c r="U27" s="70"/>
      <c r="X27" s="68" t="s">
        <v>39</v>
      </c>
      <c r="Y27" s="71"/>
      <c r="AG27" s="58"/>
      <c r="AH27" s="58"/>
      <c r="AI27" s="58"/>
      <c r="AJ27" s="58"/>
      <c r="AK27" s="742">
        <f>+AG18+O27</f>
        <v>2900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2900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2900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90.4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90</v>
      </c>
      <c r="P27" s="700"/>
      <c r="Q27" s="700"/>
      <c r="R27" s="700"/>
      <c r="S27" s="49" t="s">
        <v>38</v>
      </c>
      <c r="T27" s="70"/>
      <c r="U27" s="70"/>
      <c r="X27" s="68" t="s">
        <v>39</v>
      </c>
      <c r="Y27" s="71"/>
      <c r="AG27" s="58"/>
      <c r="AH27" s="58"/>
      <c r="AI27" s="58"/>
      <c r="AJ27" s="58"/>
      <c r="AK27" s="742">
        <f>+AG18+O27</f>
        <v>90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7"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23.3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v>
      </c>
      <c r="P27" s="700"/>
      <c r="Q27" s="700"/>
      <c r="R27" s="700"/>
      <c r="S27" s="49" t="s">
        <v>38</v>
      </c>
      <c r="T27" s="70"/>
      <c r="U27" s="70"/>
      <c r="X27" s="68" t="s">
        <v>39</v>
      </c>
      <c r="Y27" s="71"/>
      <c r="AG27" s="58"/>
      <c r="AH27" s="58"/>
      <c r="AI27" s="58"/>
      <c r="AJ27" s="58"/>
      <c r="AK27" s="742">
        <f>+AG18+O27</f>
        <v>20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130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140.5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130</v>
      </c>
      <c r="P27" s="700"/>
      <c r="Q27" s="700"/>
      <c r="R27" s="700"/>
      <c r="S27" s="49" t="s">
        <v>38</v>
      </c>
      <c r="T27" s="70"/>
      <c r="U27" s="70"/>
      <c r="X27" s="68" t="s">
        <v>39</v>
      </c>
      <c r="Y27" s="71"/>
      <c r="AG27" s="58"/>
      <c r="AH27" s="58"/>
      <c r="AI27" s="58"/>
      <c r="AJ27" s="58"/>
      <c r="AK27" s="742">
        <f>+AG18+O27</f>
        <v>130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130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53.6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48</v>
      </c>
      <c r="P27" s="700"/>
      <c r="Q27" s="700"/>
      <c r="R27" s="700"/>
      <c r="S27" s="49" t="s">
        <v>38</v>
      </c>
      <c r="T27" s="70"/>
      <c r="U27" s="70"/>
      <c r="X27" s="68" t="s">
        <v>39</v>
      </c>
      <c r="Y27" s="71"/>
      <c r="AG27" s="58"/>
      <c r="AH27" s="58"/>
      <c r="AI27" s="58"/>
      <c r="AJ27" s="58"/>
      <c r="AK27" s="742">
        <f>+AG18+O27</f>
        <v>48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7"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190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207.5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190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190</v>
      </c>
      <c r="P27" s="700"/>
      <c r="Q27" s="700"/>
      <c r="R27" s="700"/>
      <c r="S27" s="49" t="s">
        <v>38</v>
      </c>
      <c r="T27" s="70"/>
      <c r="U27" s="70"/>
      <c r="X27" s="68" t="s">
        <v>39</v>
      </c>
      <c r="Y27" s="71"/>
      <c r="AG27" s="58"/>
      <c r="AH27" s="58"/>
      <c r="AI27" s="58"/>
      <c r="AJ27" s="58"/>
      <c r="AK27" s="742">
        <f>+AG18+O27</f>
        <v>190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190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190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1800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1904.1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1800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1800</v>
      </c>
      <c r="P27" s="700"/>
      <c r="Q27" s="700"/>
      <c r="R27" s="700"/>
      <c r="S27" s="49" t="s">
        <v>38</v>
      </c>
      <c r="T27" s="70"/>
      <c r="U27" s="70"/>
      <c r="X27" s="68" t="s">
        <v>39</v>
      </c>
      <c r="Y27" s="71"/>
      <c r="AG27" s="58"/>
      <c r="AH27" s="58"/>
      <c r="AI27" s="58"/>
      <c r="AJ27" s="58"/>
      <c r="AK27" s="742">
        <f>+AG18+O27</f>
        <v>1800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1800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1800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7"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風越建設株式会社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332.5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300</v>
      </c>
      <c r="P27" s="700"/>
      <c r="Q27" s="700"/>
      <c r="R27" s="700"/>
      <c r="S27" s="49" t="s">
        <v>38</v>
      </c>
      <c r="T27" s="70"/>
      <c r="U27" s="70"/>
      <c r="X27" s="68" t="s">
        <v>39</v>
      </c>
      <c r="Y27" s="71"/>
      <c r="AG27" s="58"/>
      <c r="AH27" s="58"/>
      <c r="AI27" s="58"/>
      <c r="AJ27" s="58"/>
      <c r="AK27" s="742">
        <f>+AG18+O27</f>
        <v>300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風越建設株式会社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3654.7</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90.4</v>
      </c>
      <c r="M9" s="377">
        <f>IF(OR(ｷ.紙くず!F24&gt;0,ｷ.紙くず!F24&lt;0),ｷ.紙くず!F24,IF(M$19&gt;0,"0",0))</f>
        <v>23.3</v>
      </c>
      <c r="N9" s="377">
        <f>IF(OR(ｸ.木くず!F24&gt;0,ｸ.木くず!F24&lt;0),ｸ.木くず!F24,IF(N$19&gt;0,"0",0))</f>
        <v>140.5</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53.6</v>
      </c>
      <c r="T9" s="377">
        <f>IF(OR(ｾ.ｶﾞﾗｽ･ｺﾝｸﾘ･陶磁器くず!F24&gt;0,ｾ.ｶﾞﾗｽ･ｺﾝｸﾘ･陶磁器くず!F24&lt;0),ｾ.ｶﾞﾗｽ･ｺﾝｸﾘ･陶磁器くず!F24,IF(T$19&gt;0,"0",0))</f>
        <v>207.5</v>
      </c>
      <c r="U9" s="377">
        <f>IF(OR(ｿ.鉱さい!F24&gt;0,ｿ.鉱さい!F24&lt;0),ｿ.鉱さい!F24,IF(U$19&gt;0,"0",0))</f>
        <v>0</v>
      </c>
      <c r="V9" s="377">
        <f>IF(OR(ﾀ.がれき類!F24&gt;0,ﾀ.がれき類!F24&lt;0),ﾀ.がれき類!F24,IF(V$19&gt;0,"0",0))</f>
        <v>1904.1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332.5</v>
      </c>
      <c r="AA9" s="379">
        <f>IF(SUM(G9:Z9)&gt;0,SUM(G9:Z9),IF(AA$19&gt;0,"0",0))</f>
        <v>6406.6</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t="str">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t="str">
        <f>IF(OR(ｶ.廃ﾌﾟﾗ類!F29&gt;0,ｶ.廃ﾌﾟﾗ類!F29&lt;0),ｶ.廃ﾌﾟﾗ類!F29,IF(L$19&gt;0,"0",0))</f>
        <v>0</v>
      </c>
      <c r="M14" s="383" t="str">
        <f>IF(OR(ｷ.紙くず!F29&gt;0,ｷ.紙くず!F29&lt;0),ｷ.紙くず!F29,IF(M$19&gt;0,"0",0))</f>
        <v>0</v>
      </c>
      <c r="N14" s="383" t="str">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t="str">
        <f>IF(OR(ｽ.金属くず!F29&gt;0,ｽ.金属くず!F29&lt;0),ｽ.金属くず!F29,IF(S$19&gt;0,"0",0))</f>
        <v>0</v>
      </c>
      <c r="T14" s="383" t="str">
        <f>IF(OR(ｾ.ｶﾞﾗｽ･ｺﾝｸﾘ･陶磁器くず!F29&gt;0,ｾ.ｶﾞﾗｽ･ｺﾝｸﾘ･陶磁器くず!F29&lt;0),ｾ.ｶﾞﾗｽ･ｺﾝｸﾘ･陶磁器くず!F29,IF(T$19&gt;0,"0",0))</f>
        <v>0</v>
      </c>
      <c r="U14" s="383">
        <f>IF(OR(ｿ.鉱さい!F29&gt;0,ｿ.鉱さい!F29&lt;0),ｿ.鉱さい!F29,IF(U$19&gt;0,"0",0))</f>
        <v>0</v>
      </c>
      <c r="V14" s="383" t="str">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t="str">
        <f>IF(OR(ﾄ.混合廃棄物その他!F29&gt;0,ﾄ.混合廃棄物その他!F29&lt;0),ﾄ.混合廃棄物その他!F29,IF(Z$19&gt;0,"0",0))</f>
        <v>0</v>
      </c>
      <c r="AA14" s="385" t="str">
        <f t="shared" si="0"/>
        <v>0</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t="str">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2900</v>
      </c>
      <c r="I19" s="389">
        <f t="shared" si="1"/>
        <v>0</v>
      </c>
      <c r="J19" s="389">
        <f t="shared" si="1"/>
        <v>0</v>
      </c>
      <c r="K19" s="389">
        <f t="shared" si="1"/>
        <v>0</v>
      </c>
      <c r="L19" s="389">
        <f t="shared" si="1"/>
        <v>90</v>
      </c>
      <c r="M19" s="389">
        <f t="shared" si="1"/>
        <v>20</v>
      </c>
      <c r="N19" s="389">
        <f t="shared" si="1"/>
        <v>130</v>
      </c>
      <c r="O19" s="389">
        <f t="shared" si="1"/>
        <v>0</v>
      </c>
      <c r="P19" s="389">
        <f t="shared" si="1"/>
        <v>0</v>
      </c>
      <c r="Q19" s="389">
        <f t="shared" si="1"/>
        <v>0</v>
      </c>
      <c r="R19" s="389">
        <f t="shared" si="1"/>
        <v>0</v>
      </c>
      <c r="S19" s="389">
        <f t="shared" si="1"/>
        <v>48</v>
      </c>
      <c r="T19" s="389">
        <f t="shared" si="1"/>
        <v>190</v>
      </c>
      <c r="U19" s="389">
        <f t="shared" si="1"/>
        <v>0</v>
      </c>
      <c r="V19" s="389">
        <f t="shared" si="1"/>
        <v>1800</v>
      </c>
      <c r="W19" s="389">
        <f t="shared" si="1"/>
        <v>0</v>
      </c>
      <c r="X19" s="389">
        <f t="shared" si="1"/>
        <v>0</v>
      </c>
      <c r="Y19" s="389">
        <f t="shared" si="1"/>
        <v>0</v>
      </c>
      <c r="Z19" s="390">
        <f t="shared" si="1"/>
        <v>300</v>
      </c>
      <c r="AA19" s="391">
        <f t="shared" ref="AA19:AA25" si="2">SUM(G19:Z19)</f>
        <v>5478</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2900</v>
      </c>
      <c r="I37" s="424">
        <f t="shared" si="8"/>
        <v>0</v>
      </c>
      <c r="J37" s="424">
        <f t="shared" si="8"/>
        <v>0</v>
      </c>
      <c r="K37" s="424">
        <f t="shared" si="8"/>
        <v>0</v>
      </c>
      <c r="L37" s="424">
        <f t="shared" si="8"/>
        <v>90</v>
      </c>
      <c r="M37" s="424">
        <f t="shared" si="8"/>
        <v>20</v>
      </c>
      <c r="N37" s="424">
        <f t="shared" si="8"/>
        <v>130</v>
      </c>
      <c r="O37" s="424">
        <f t="shared" si="8"/>
        <v>0</v>
      </c>
      <c r="P37" s="424">
        <f t="shared" si="8"/>
        <v>0</v>
      </c>
      <c r="Q37" s="424">
        <f t="shared" si="8"/>
        <v>0</v>
      </c>
      <c r="R37" s="424">
        <f t="shared" si="8"/>
        <v>0</v>
      </c>
      <c r="S37" s="424">
        <f t="shared" si="8"/>
        <v>48</v>
      </c>
      <c r="T37" s="424">
        <f t="shared" si="8"/>
        <v>190</v>
      </c>
      <c r="U37" s="424">
        <f t="shared" si="8"/>
        <v>0</v>
      </c>
      <c r="V37" s="424">
        <f t="shared" si="8"/>
        <v>1800</v>
      </c>
      <c r="W37" s="424">
        <f t="shared" si="8"/>
        <v>0</v>
      </c>
      <c r="X37" s="424">
        <f t="shared" si="8"/>
        <v>0</v>
      </c>
      <c r="Y37" s="424">
        <f t="shared" si="8"/>
        <v>0</v>
      </c>
      <c r="Z37" s="425">
        <f t="shared" si="8"/>
        <v>300</v>
      </c>
      <c r="AA37" s="426">
        <f t="shared" si="4"/>
        <v>5478</v>
      </c>
    </row>
    <row r="38" spans="2:27" ht="24" customHeight="1" x14ac:dyDescent="0.15">
      <c r="B38" s="170"/>
      <c r="C38" s="776"/>
      <c r="D38" s="227"/>
      <c r="E38" s="225" t="s">
        <v>319</v>
      </c>
      <c r="F38" s="443"/>
      <c r="G38" s="415">
        <f t="shared" ref="G38:Z38" si="9">SUM(G39:G41)</f>
        <v>0</v>
      </c>
      <c r="H38" s="415">
        <f t="shared" si="9"/>
        <v>2900</v>
      </c>
      <c r="I38" s="415">
        <f t="shared" si="9"/>
        <v>0</v>
      </c>
      <c r="J38" s="415">
        <f t="shared" si="9"/>
        <v>0</v>
      </c>
      <c r="K38" s="415">
        <f t="shared" si="9"/>
        <v>0</v>
      </c>
      <c r="L38" s="415">
        <f t="shared" si="9"/>
        <v>90</v>
      </c>
      <c r="M38" s="415">
        <f t="shared" si="9"/>
        <v>20</v>
      </c>
      <c r="N38" s="415">
        <f t="shared" si="9"/>
        <v>130</v>
      </c>
      <c r="O38" s="415">
        <f t="shared" si="9"/>
        <v>0</v>
      </c>
      <c r="P38" s="415">
        <f t="shared" si="9"/>
        <v>0</v>
      </c>
      <c r="Q38" s="415">
        <f t="shared" si="9"/>
        <v>0</v>
      </c>
      <c r="R38" s="415">
        <f t="shared" si="9"/>
        <v>0</v>
      </c>
      <c r="S38" s="415">
        <f t="shared" si="9"/>
        <v>48</v>
      </c>
      <c r="T38" s="415">
        <f t="shared" si="9"/>
        <v>190</v>
      </c>
      <c r="U38" s="415">
        <f t="shared" si="9"/>
        <v>0</v>
      </c>
      <c r="V38" s="415">
        <f t="shared" si="9"/>
        <v>1800</v>
      </c>
      <c r="W38" s="415">
        <f t="shared" si="9"/>
        <v>0</v>
      </c>
      <c r="X38" s="415">
        <f t="shared" si="9"/>
        <v>0</v>
      </c>
      <c r="Y38" s="415">
        <f t="shared" si="9"/>
        <v>0</v>
      </c>
      <c r="Z38" s="416">
        <f t="shared" si="9"/>
        <v>300</v>
      </c>
      <c r="AA38" s="417">
        <f t="shared" si="4"/>
        <v>5478</v>
      </c>
    </row>
    <row r="39" spans="2:27" ht="24" customHeight="1" x14ac:dyDescent="0.15">
      <c r="B39" s="170"/>
      <c r="C39" s="776"/>
      <c r="D39" s="228"/>
      <c r="E39" s="223"/>
      <c r="F39" s="221" t="s">
        <v>233</v>
      </c>
      <c r="G39" s="418">
        <f>+ｱ.燃え殻!$Z$28</f>
        <v>0</v>
      </c>
      <c r="H39" s="418">
        <f>+ｲ.汚泥!$Z$28</f>
        <v>2900</v>
      </c>
      <c r="I39" s="418">
        <f>+ｳ.廃油!$Z$28</f>
        <v>0</v>
      </c>
      <c r="J39" s="418">
        <f>+ｴ.廃酸!$Z$28</f>
        <v>0</v>
      </c>
      <c r="K39" s="418">
        <f>+ｵ.廃ｱﾙｶﾘ!$Z$28</f>
        <v>0</v>
      </c>
      <c r="L39" s="418">
        <f>+ｶ.廃ﾌﾟﾗ類!$Z$28</f>
        <v>90</v>
      </c>
      <c r="M39" s="418">
        <f>+ｷ.紙くず!$Z$28</f>
        <v>20</v>
      </c>
      <c r="N39" s="418">
        <f>+ｸ.木くず!$Z$28</f>
        <v>130</v>
      </c>
      <c r="O39" s="418">
        <f>+ｹ.繊維くず!$Z$28</f>
        <v>0</v>
      </c>
      <c r="P39" s="418">
        <f>+ｺ.動植物性残さ!$Z$28</f>
        <v>0</v>
      </c>
      <c r="Q39" s="418">
        <f>+ｻ.動物系固形不要物!$Z$28</f>
        <v>0</v>
      </c>
      <c r="R39" s="418">
        <f>+ｼ.ｺﾞﾑくず!$Z$28</f>
        <v>0</v>
      </c>
      <c r="S39" s="418">
        <f>+ｽ.金属くず!$Z$28</f>
        <v>48</v>
      </c>
      <c r="T39" s="418">
        <f>+ｾ.ｶﾞﾗｽ･ｺﾝｸﾘ･陶磁器くず!$Z$28</f>
        <v>190</v>
      </c>
      <c r="U39" s="418">
        <f>+ｿ.鉱さい!$Z$28</f>
        <v>0</v>
      </c>
      <c r="V39" s="418">
        <f>+ﾀ.がれき類!$Z$28</f>
        <v>1800</v>
      </c>
      <c r="W39" s="418">
        <f>+ﾁ.動物のふん尿!$Z$28</f>
        <v>0</v>
      </c>
      <c r="X39" s="418">
        <f>+ﾂ.動物の死体!$Z$28</f>
        <v>0</v>
      </c>
      <c r="Y39" s="418">
        <f>+ﾃ.ばいじん!$Z$28</f>
        <v>0</v>
      </c>
      <c r="Z39" s="419">
        <f>+ﾄ.混合廃棄物その他!$Z$28</f>
        <v>300</v>
      </c>
      <c r="AA39" s="420">
        <f t="shared" si="4"/>
        <v>5478</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2900</v>
      </c>
      <c r="I43" s="427">
        <f>+ｳ.廃油!$AK$27</f>
        <v>0</v>
      </c>
      <c r="J43" s="427">
        <f>+ｴ.廃酸!$AK$27</f>
        <v>0</v>
      </c>
      <c r="K43" s="427">
        <f>+ｵ.廃ｱﾙｶﾘ!$AK$27</f>
        <v>0</v>
      </c>
      <c r="L43" s="427">
        <f>+ｶ.廃ﾌﾟﾗ類!$AK$27</f>
        <v>90</v>
      </c>
      <c r="M43" s="427">
        <f>+ｷ.紙くず!$AK$27</f>
        <v>20</v>
      </c>
      <c r="N43" s="427">
        <f>+ｸ.木くず!$AK$27</f>
        <v>130</v>
      </c>
      <c r="O43" s="427">
        <f>+ｹ.繊維くず!$AK$27</f>
        <v>0</v>
      </c>
      <c r="P43" s="427">
        <f>+ｺ.動植物性残さ!$AK$27</f>
        <v>0</v>
      </c>
      <c r="Q43" s="427">
        <f>+ｻ.動物系固形不要物!$AK$27</f>
        <v>0</v>
      </c>
      <c r="R43" s="427">
        <f>+ｼ.ｺﾞﾑくず!$AK$27</f>
        <v>0</v>
      </c>
      <c r="S43" s="427">
        <f>+ｽ.金属くず!$AK$27</f>
        <v>48</v>
      </c>
      <c r="T43" s="427">
        <f>+ｾ.ｶﾞﾗｽ･ｺﾝｸﾘ･陶磁器くず!$AK$27</f>
        <v>190</v>
      </c>
      <c r="U43" s="427">
        <f>+ｿ.鉱さい!$AK$27</f>
        <v>0</v>
      </c>
      <c r="V43" s="427">
        <f>+ﾀ.がれき類!$AK$27</f>
        <v>1800</v>
      </c>
      <c r="W43" s="427">
        <f>+ﾁ.動物のふん尿!$AK$27</f>
        <v>0</v>
      </c>
      <c r="X43" s="427">
        <f>+ﾂ.動物の死体!$AK$27</f>
        <v>0</v>
      </c>
      <c r="Y43" s="427">
        <f>+ﾃ.ばいじん!$AK$27</f>
        <v>0</v>
      </c>
      <c r="Z43" s="428">
        <f>+ﾄ.混合廃棄物その他!$AK$27</f>
        <v>300</v>
      </c>
      <c r="AA43" s="429">
        <f t="shared" si="4"/>
        <v>5478</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2900</v>
      </c>
      <c r="I45" s="433">
        <f>+ｳ.廃油!$AR$24</f>
        <v>0</v>
      </c>
      <c r="J45" s="433">
        <f>+ｴ.廃酸!$AR$24</f>
        <v>0</v>
      </c>
      <c r="K45" s="433">
        <f>+ｵ.廃ｱﾙｶﾘ!$AR$24</f>
        <v>0</v>
      </c>
      <c r="L45" s="433">
        <f>+ｶ.廃ﾌﾟﾗ類!$AR$24</f>
        <v>90</v>
      </c>
      <c r="M45" s="433">
        <f>+ｷ.紙くず!$AR$24</f>
        <v>20</v>
      </c>
      <c r="N45" s="433">
        <f>+ｸ.木くず!$AR$24</f>
        <v>130</v>
      </c>
      <c r="O45" s="433">
        <f>+ｹ.繊維くず!$AR$24</f>
        <v>0</v>
      </c>
      <c r="P45" s="433">
        <f>+ｺ.動植物性残さ!$AR$24</f>
        <v>0</v>
      </c>
      <c r="Q45" s="433">
        <f>+ｻ.動物系固形不要物!$AR$24</f>
        <v>0</v>
      </c>
      <c r="R45" s="433">
        <f>+ｼ.ｺﾞﾑくず!$AR$24</f>
        <v>0</v>
      </c>
      <c r="S45" s="433">
        <f>+ｽ.金属くず!$AR$24</f>
        <v>48</v>
      </c>
      <c r="T45" s="433">
        <f>+ｾ.ｶﾞﾗｽ･ｺﾝｸﾘ･陶磁器くず!$AR$24</f>
        <v>190</v>
      </c>
      <c r="U45" s="433">
        <f>+ｿ.鉱さい!$AR$24</f>
        <v>0</v>
      </c>
      <c r="V45" s="433">
        <f>+ﾀ.がれき類!$AR$24</f>
        <v>1800</v>
      </c>
      <c r="W45" s="433">
        <f>+ﾁ.動物のふん尿!$AR$24</f>
        <v>0</v>
      </c>
      <c r="X45" s="433">
        <f>+ﾂ.動物の死体!$AR$24</f>
        <v>0</v>
      </c>
      <c r="Y45" s="433">
        <f>+ﾃ.ばいじん!$AR$24</f>
        <v>0</v>
      </c>
      <c r="Z45" s="434">
        <f>+ﾄ.混合廃棄物その他!$AR$24</f>
        <v>300</v>
      </c>
      <c r="AA45" s="435">
        <f t="shared" si="4"/>
        <v>5478</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6554.7</v>
      </c>
      <c r="I55" s="480">
        <f t="shared" si="10"/>
        <v>0</v>
      </c>
      <c r="J55" s="480">
        <f t="shared" si="10"/>
        <v>0</v>
      </c>
      <c r="K55" s="480">
        <f t="shared" si="10"/>
        <v>0</v>
      </c>
      <c r="L55" s="480">
        <f t="shared" si="10"/>
        <v>180.4</v>
      </c>
      <c r="M55" s="480">
        <f t="shared" si="10"/>
        <v>43.3</v>
      </c>
      <c r="N55" s="480">
        <f t="shared" si="10"/>
        <v>270.5</v>
      </c>
      <c r="O55" s="480">
        <f t="shared" si="10"/>
        <v>0</v>
      </c>
      <c r="P55" s="480">
        <f t="shared" si="10"/>
        <v>0</v>
      </c>
      <c r="Q55" s="480">
        <f t="shared" si="10"/>
        <v>0</v>
      </c>
      <c r="R55" s="480">
        <f t="shared" si="10"/>
        <v>0</v>
      </c>
      <c r="S55" s="480">
        <f t="shared" si="10"/>
        <v>101.6</v>
      </c>
      <c r="T55" s="480">
        <f t="shared" si="10"/>
        <v>397.5</v>
      </c>
      <c r="U55" s="480">
        <f t="shared" si="10"/>
        <v>0</v>
      </c>
      <c r="V55" s="480">
        <f t="shared" si="10"/>
        <v>3704.1</v>
      </c>
      <c r="W55" s="480">
        <f t="shared" si="10"/>
        <v>0</v>
      </c>
      <c r="X55" s="480">
        <f t="shared" si="10"/>
        <v>0</v>
      </c>
      <c r="Y55" s="480">
        <f t="shared" si="10"/>
        <v>0</v>
      </c>
      <c r="Z55" s="480">
        <f t="shared" si="10"/>
        <v>632.5</v>
      </c>
      <c r="AA55" s="481">
        <f>+AA9+AA19+AA20</f>
        <v>11884.6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52"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６  年  ６  月２６日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横浜市中区相生町3-56-1</v>
      </c>
      <c r="M16" s="851"/>
      <c r="N16" s="851"/>
      <c r="O16" s="851"/>
      <c r="P16" s="851"/>
      <c r="Q16" s="851"/>
      <c r="R16" s="851"/>
      <c r="S16" s="851"/>
      <c r="T16" s="851"/>
      <c r="U16" s="282"/>
    </row>
    <row r="17" spans="1:21" ht="26.25" customHeight="1" x14ac:dyDescent="0.15">
      <c r="C17" s="86"/>
      <c r="I17" s="25"/>
      <c r="J17" s="25" t="s">
        <v>7</v>
      </c>
      <c r="K17" s="25"/>
      <c r="L17" s="851" t="str">
        <f>+表紙!L41</f>
        <v>風越建設株式会社　代表取締役　出川　久</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０４５（２３２）５５８８</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風越建設株式会社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2729</v>
      </c>
      <c r="Q25" s="823"/>
      <c r="R25" s="823"/>
      <c r="S25" s="823"/>
      <c r="T25" s="823"/>
      <c r="U25" s="824"/>
    </row>
    <row r="26" spans="1:21" ht="26.25" customHeight="1" x14ac:dyDescent="0.15">
      <c r="C26" s="570" t="s">
        <v>11</v>
      </c>
      <c r="D26" s="571"/>
      <c r="E26" s="572"/>
      <c r="F26" s="838" t="str">
        <f>+表紙!F50</f>
        <v>横浜市中区相生町３－５６－１</v>
      </c>
      <c r="G26" s="839"/>
      <c r="H26" s="839"/>
      <c r="I26" s="839"/>
      <c r="J26" s="839"/>
      <c r="K26" s="839"/>
      <c r="L26" s="839"/>
      <c r="M26" s="839"/>
      <c r="N26" s="341" t="s">
        <v>172</v>
      </c>
      <c r="O26"/>
      <c r="P26"/>
      <c r="Q26" s="833" t="str">
        <f>IF(+表紙!Q50="","",+表紙!Q50)</f>
        <v>045（232）5588</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6700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102名</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6406.6</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マニフェストは基本電子（JWNET）で運用。さらにGENESYS ECO携帯登録システム導入し、収運ドライバーに表示してもらい職員パスワード入力で認証を開始、例外的に紙運用あり。その場合年度末事務局で集計し産業廃棄物管理票交付等状況報告を提出。今回は該当無。通常月例安全パトロール及びＩＳＯパトロール時に管理状況点検是正。</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5478</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職員使用済み保護帽のリサイクル：一般社団法人日本ヘルメット協会とヘルメットのリサイクル契約締結</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・廃プラ、紙、木、金属、石膏ボード、ｶﾞﾗｽ･ｺﾝｸﾘｰﾄ･陶磁器、コンクリートガラ、ｱｽﾌｧﾙﾄ･ｺﾝｸﾘｰﾄガラ</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なし</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t="str">
        <f>+表紙!K208</f>
        <v>0</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t="str">
        <f>+表紙!K210</f>
        <v>0</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5478</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5478</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2024-06-28T03:39:31Z</dcterms:created>
  <dcterms:modified xsi:type="dcterms:W3CDTF">2024-09-05T05:55:17Z</dcterms:modified>
</cp:coreProperties>
</file>