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<sst xmlns="http://schemas.openxmlformats.org/spreadsheetml/2006/main" count="3276" uniqueCount="460">
  <si>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</si>
  <si>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</si>
  <si>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</si>
  <si>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</si>
  <si>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</si>
  <si>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</si>
  <si>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</si>
  <si>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</si>
  <si>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</si>
  <si>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</si>
  <si>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</si>
  <si>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</si>
  <si>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</si>
  <si>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</si>
  <si>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</si>
  <si>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</si>
  <si>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</si>
  <si>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</si>
  <si>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</si>
  <si>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</si>
  <si>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</si>
  <si>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</si>
  <si>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</si>
  <si>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</si>
  <si>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</si>
  <si>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</si>
  <si>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</si>
  <si>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</si>
  <si>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</si>
  <si>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</si>
  <si>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</si>
  <si>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</si>
  <si>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</si>
  <si>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</si>
  <si>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</si>
  <si>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</si>
  <si>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</si>
  <si>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</si>
  <si>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</si>
  <si>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</si>
  <si>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</si>
  <si>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</si>
  <si>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</si>
  <si>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</si>
  <si>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</si>
  <si>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</si>
  <si>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</si>
  <si>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</si>
  <si>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</si>
  <si>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</si>
  <si>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</si>
  <si>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</si>
  <si>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</si>
  <si>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</si>
  <si>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</si>
  <si>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</si>
  <si>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</si>
  <si>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</si>
  <si>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</si>
  <si>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</si>
  <si>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</si>
  <si>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</si>
  <si>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</si>
  <si>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</si>
  <si>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</si>
  <si>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</si>
  <si>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</si>
  <si>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</si>
  <si>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</si>
  <si>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</si>
  <si>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</si>
  <si>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</si>
  <si>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</si>
  <si>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</si>
  <si>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</si>
  <si>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</si>
  <si>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</si>
  <si>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</si>
  <si>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</si>
  <si>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</si>
  <si>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</si>
  <si>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</si>
  <si>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</si>
  <si>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</si>
  <si>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</si>
  <si>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</si>
  <si>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</si>
  <si>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</si>
  <si>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</si>
  <si>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</si>
  <si>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</si>
  <si>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</si>
  <si>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</si>
  <si>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</si>
  <si>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</si>
  <si>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</si>
  <si>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</si>
  <si>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</si>
  <si>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</si>
  <si>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</si>
  <si>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</si>
  <si>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</si>
  <si>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</si>
  <si>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</si>
  <si>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</si>
  <si>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</si>
  <si>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</si>
  <si>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</si>
  <si>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</si>
  <si>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</si>
  <si>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</si>
  <si>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</si>
  <si>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</si>
  <si>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</si>
  <si>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</si>
  <si>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</si>
  <si>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</si>
  <si>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</si>
  <si>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</si>
  <si>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</si>
  <si>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</si>
  <si>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</si>
  <si>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</si>
  <si>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</si>
  <si>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</si>
  <si>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</si>
  <si>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</si>
  <si>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</si>
  <si>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</si>
  <si>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</si>
  <si>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</si>
  <si>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</si>
  <si>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</si>
  <si>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</si>
  <si>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</si>
  <si>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</si>
  <si>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</si>
  <si>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</si>
  <si>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</si>
  <si>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</si>
  <si>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</si>
  <si>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</si>
  <si>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</si>
  <si>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</si>
  <si>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</si>
  <si>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</si>
  <si>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</si>
  <si>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</si>
  <si>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</si>
  <si>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</si>
  <si>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</si>
  <si>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</si>
  <si>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</si>
  <si>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</si>
  <si>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</si>
  <si>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</si>
  <si>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</si>
  <si>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</si>
  <si>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</si>
  <si>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</si>
  <si>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</si>
  <si>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</si>
  <si>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</si>
  <si>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</si>
  <si>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</si>
  <si>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</si>
  <si>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</si>
  <si>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</si>
  <si>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</si>
  <si>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</si>
  <si>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</si>
  <si>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</si>
  <si>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</si>
  <si>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</si>
  <si>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</si>
  <si>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</si>
  <si>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</si>
  <si>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</si>
  <si>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</si>
  <si>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</si>
  <si>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</si>
  <si>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</si>
  <si>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</si>
  <si>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</si>
  <si>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</si>
  <si>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</si>
  <si>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</si>
  <si>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</si>
  <si>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</si>
  <si>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</si>
  <si>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</si>
  <si>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</si>
  <si>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</si>
  <si>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</si>
  <si>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</si>
  <si>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</si>
  <si>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</si>
  <si>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</si>
  <si>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</si>
  <si>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</si>
  <si>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</si>
  <si>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</si>
  <si>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</si>
  <si>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</si>
  <si>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</si>
  <si>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</si>
  <si>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</si>
  <si>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</si>
  <si>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</si>
  <si>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</si>
  <si>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</si>
  <si>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</si>
  <si>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</si>
  <si>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</si>
  <si>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</si>
  <si>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</si>
  <si>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</si>
  <si>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</si>
  <si>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</si>
  <si>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</si>
  <si>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</si>
  <si>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</si>
  <si>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</si>
  <si>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</si>
  <si>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</si>
  <si>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</si>
  <si>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</si>
  <si>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</si>
  <si>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</si>
  <si>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</si>
  <si>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</si>
  <si>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</si>
  <si>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</si>
  <si>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</si>
  <si>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</si>
  <si>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</si>
  <si>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</si>
  <si>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</si>
  <si>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</si>
  <si>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</si>
  <si>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</si>
  <si>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</si>
  <si>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</si>
  <si>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</si>
  <si>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</si>
  <si>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</si>
  <si>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</si>
  <si>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</si>
  <si>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</si>
  <si>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</si>
  <si>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</si>
  <si>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</si>
  <si>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</si>
  <si>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</si>
  <si>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</si>
  <si>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</si>
  <si>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</si>
  <si>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</si>
  <si>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</si>
  <si>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</si>
  <si>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</si>
  <si>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</si>
  <si>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</si>
  <si>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</si>
  <si>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</si>
  <si>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</si>
  <si>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</si>
  <si>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</si>
  <si>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</si>
  <si>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</si>
  <si>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</si>
  <si>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</si>
  <si>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</si>
  <si>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</si>
  <si>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</si>
  <si>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</si>
  <si>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</si>
  <si>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</si>
  <si>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</si>
  <si>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</si>
  <si>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</si>
  <si>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</si>
  <si>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</si>
  <si>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</si>
  <si>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</si>
  <si>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</si>
  <si>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</si>
  <si>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</si>
  <si>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</si>
  <si>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</si>
  <si>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</si>
  <si>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</si>
  <si>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</si>
  <si>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</si>
  <si>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</si>
  <si>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</si>
  <si>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</si>
  <si>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</si>
  <si>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</si>
  <si>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</si>
  <si>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</si>
  <si>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</si>
  <si>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</si>
  <si>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</si>
  <si>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</si>
  <si>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</si>
  <si>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</si>
  <si>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</si>
  <si>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</si>
  <si>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</si>
  <si>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</si>
  <si>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</si>
  <si>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</si>
  <si>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</si>
  <si>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</si>
  <si>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</si>
  <si>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</si>
  <si>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</si>
  <si>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</si>
  <si>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</si>
  <si>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</si>
  <si>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</si>
  <si>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</si>
  <si>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</si>
  <si>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</si>
  <si>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</si>
  <si>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</si>
  <si>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</si>
  <si>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</si>
  <si>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</si>
  <si>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</si>
  <si>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</si>
  <si>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</si>
  <si>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</si>
  <si>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</si>
  <si>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</si>
  <si>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</si>
  <si>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</si>
  <si>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</si>
  <si>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</si>
  <si>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</si>
  <si>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</si>
  <si>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</si>
  <si>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</si>
  <si>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</si>
  <si>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</si>
  <si>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</si>
  <si>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</si>
  <si>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</si>
  <si>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</si>
  <si>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</si>
  <si>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</si>
  <si>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</si>
  <si>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</si>
  <si>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</si>
  <si>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</si>
  <si>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</si>
  <si>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</si>
  <si>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</si>
  <si>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</si>
  <si>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</si>
  <si>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</si>
  <si>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</si>
  <si>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</si>
  <si>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</si>
  <si>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</si>
  <si>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</si>
  <si>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</si>
  <si>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</si>
  <si>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</si>
  <si>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</si>
  <si>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</si>
  <si>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</si>
  <si>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</si>
  <si>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</si>
  <si>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</si>
  <si>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</si>
  <si>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</si>
  <si>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</si>
  <si>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</si>
  <si>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</si>
  <si>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</si>
  <si>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</si>
  <si>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</si>
  <si>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</si>
  <si>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</si>
  <si>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</si>
  <si>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</si>
  <si>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</si>
  <si>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</si>
  <si>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</si>
  <si>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</si>
  <si>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</si>
  <si>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</si>
  <si>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</si>
  <si>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</si>
  <si>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</si>
  <si>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</si>
  <si>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</si>
  <si>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</si>
  <si>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</si>
  <si>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</si>
  <si>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</si>
  <si>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</si>
  <si>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</si>
  <si>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</si>
  <si>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</si>
  <si>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</si>
  <si>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</si>
  <si>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</si>
  <si>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</si>
  <si>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</si>
  <si>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</si>
  <si>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</si>
  <si>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</si>
  <si>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</si>
  <si>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</si>
  <si>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</si>
  <si>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</si>
  <si>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</si>
  <si>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</si>
  <si>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</si>
  <si>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</si>
  <si>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</si>
  <si>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</si>
  <si>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</si>
  <si>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</si>
  <si>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</si>
  <si>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</si>
  <si>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</si>
  <si>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</si>
  <si>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</si>
  <si>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</si>
  <si>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</si>
  <si>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</si>
  <si>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</si>
  <si>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</si>
  <si>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</si>
  <si>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</si>
  <si>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</si>
  <si>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</si>
  <si>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</si>
  <si>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</si>
  <si>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</si>
  <si>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</si>
  <si>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</si>
  <si>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</si>
  <si>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</si>
  <si>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</si>
  <si>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</si>
  <si>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</si>
  <si>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横浜市南区中里1-12-25　3F</t>
    <rPh sb="0" eb="3">
      <t>ヨコハマシ</t>
    </rPh>
    <rPh sb="3" eb="7">
      <t>ミナミクナカザト</t>
    </rPh>
    <phoneticPr fontId="3"/>
  </si>
  <si>
    <t>リック(株)横浜営業所　所長　関口 大二</t>
    <rPh sb="3" eb="6">
      <t>カブ</t>
    </rPh>
    <rPh sb="6" eb="11">
      <t>ヨコハマエイギョウショ</t>
    </rPh>
    <rPh sb="12" eb="14">
      <t>ショチョウ</t>
    </rPh>
    <rPh sb="15" eb="17">
      <t>セキグチ</t>
    </rPh>
    <rPh sb="18" eb="19">
      <t>ダイ</t>
    </rPh>
    <rPh sb="19" eb="20">
      <t>ニ</t>
    </rPh>
    <phoneticPr fontId="3"/>
  </si>
  <si>
    <t>045-710-1330</t>
    <phoneticPr fontId="3"/>
  </si>
  <si>
    <t>リック(株)横浜営業所</t>
    <rPh sb="3" eb="6">
      <t>カブ</t>
    </rPh>
    <rPh sb="6" eb="11">
      <t>ヨコハマエイギョウショ</t>
    </rPh>
    <phoneticPr fontId="3"/>
  </si>
  <si>
    <t>東京ガス㈱発注のガス工事</t>
    <rPh sb="0" eb="2">
      <t>トウキョウ</t>
    </rPh>
    <rPh sb="5" eb="7">
      <t>ハッチュウ</t>
    </rPh>
    <rPh sb="10" eb="12">
      <t>コウジ</t>
    </rPh>
    <phoneticPr fontId="3"/>
  </si>
  <si>
    <t>○</t>
  </si>
  <si>
    <t>当該事業場16人</t>
    <rPh sb="0" eb="2">
      <t>トウガイ</t>
    </rPh>
    <rPh sb="2" eb="5">
      <t>ジギョウジョウ</t>
    </rPh>
    <rPh sb="7" eb="8">
      <t>ヒト</t>
    </rPh>
    <phoneticPr fontId="3"/>
  </si>
  <si>
    <t>横浜市南区中里1-12-25</t>
    <rPh sb="0" eb="7">
      <t>ヨコハマシミナミクナカザト</t>
    </rPh>
    <phoneticPr fontId="3"/>
  </si>
  <si>
    <t>令和    6年    6月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</si>
</sst>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76400" y="1981200"/>
          <a:ext cx="600635" cy="57150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76400" y="1981200"/>
          <a:ext cx="600635" cy="57150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L36" sqref="L36"/>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456</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453</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2735</v>
      </c>
      <c r="N48" s="586"/>
      <c r="O48" s="587"/>
    </row>
    <row r="49" spans="3:21" ht="18" customHeight="1" x14ac:dyDescent="0.15">
      <c r="C49" s="564" t="s">
        <v>11</v>
      </c>
      <c r="D49" s="565"/>
      <c r="E49" s="566"/>
      <c r="F49" s="619" t="s">
        <v>458</v>
      </c>
      <c r="G49" s="620"/>
      <c r="H49" s="620"/>
      <c r="I49" s="620"/>
      <c r="J49" s="620"/>
      <c r="K49" s="620"/>
      <c r="L49" s="471" t="s">
        <v>172</v>
      </c>
      <c r="M49" s="474"/>
      <c r="N49" s="588" t="s">
        <v>453</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455</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1280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457</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3660</v>
      </c>
      <c r="I63" s="293" t="s">
        <v>4</v>
      </c>
      <c r="J63" s="542" t="s">
        <v>324</v>
      </c>
      <c r="K63" s="543"/>
      <c r="L63" s="544"/>
      <c r="M63" s="534">
        <f>+別紙!AA14</f>
        <v>3660</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t="str">
        <f>+別紙!AA16</f>
        <v>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リック(株)横浜営業所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38.1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29.8</v>
      </c>
      <c r="E24" s="700"/>
      <c r="F24" s="700"/>
      <c r="G24" s="212" t="s">
        <v>198</v>
      </c>
      <c r="H24" s="678">
        <f>+F12</f>
        <v>38.1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38.1</v>
      </c>
      <c r="Q27" s="683"/>
      <c r="R27" s="683"/>
      <c r="S27" s="683"/>
      <c r="T27" s="54" t="s">
        <v>38</v>
      </c>
      <c r="U27" s="74"/>
      <c r="V27" s="74"/>
      <c r="Y27" s="72" t="s">
        <v>39</v>
      </c>
      <c r="Z27" s="75"/>
      <c r="AH27" s="63"/>
      <c r="AI27" s="63"/>
      <c r="AJ27" s="63"/>
      <c r="AK27" s="63"/>
      <c r="AL27" s="646">
        <f>+AH18+P27</f>
        <v>38.1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29.8</v>
      </c>
      <c r="E29" s="700"/>
      <c r="F29" s="700"/>
      <c r="G29" s="212" t="s">
        <v>198</v>
      </c>
      <c r="H29" s="678">
        <f>+AL27</f>
        <v>38.1</v>
      </c>
      <c r="I29" s="679"/>
      <c r="J29" s="212" t="s">
        <v>198</v>
      </c>
      <c r="M29" s="652"/>
      <c r="P29" s="66"/>
      <c r="Q29" s="158"/>
      <c r="R29" s="61" t="s">
        <v>183</v>
      </c>
      <c r="S29" s="654" t="s">
        <v>33</v>
      </c>
      <c r="T29" s="668"/>
      <c r="U29" s="668"/>
      <c r="V29" s="669"/>
      <c r="W29" s="58"/>
      <c r="X29" s="76"/>
      <c r="Y29" s="684" t="s">
        <v>258</v>
      </c>
      <c r="Z29" s="685"/>
      <c r="AA29" s="640">
        <v>38.1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38.1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v>
      </c>
      <c r="Q27" s="683"/>
      <c r="R27" s="683"/>
      <c r="S27" s="683"/>
      <c r="T27" s="54" t="s">
        <v>38</v>
      </c>
      <c r="U27" s="74"/>
      <c r="V27" s="74"/>
      <c r="Y27" s="72" t="s">
        <v>39</v>
      </c>
      <c r="Z27" s="75"/>
      <c r="AH27" s="63"/>
      <c r="AI27" s="63"/>
      <c r="AJ27" s="63"/>
      <c r="AK27" s="63"/>
      <c r="AL27" s="646">
        <f>+AH18+P27</f>
        <v>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1</v>
      </c>
      <c r="I29" s="679"/>
      <c r="J29" s="212" t="s">
        <v>198</v>
      </c>
      <c r="M29" s="652"/>
      <c r="P29" s="66"/>
      <c r="Q29" s="158"/>
      <c r="R29" s="61" t="s">
        <v>183</v>
      </c>
      <c r="S29" s="654" t="s">
        <v>33</v>
      </c>
      <c r="T29" s="668"/>
      <c r="U29" s="668"/>
      <c r="V29" s="669"/>
      <c r="W29" s="58"/>
      <c r="X29" s="76"/>
      <c r="Y29" s="684" t="s">
        <v>258</v>
      </c>
      <c r="Z29" s="685"/>
      <c r="AA29" s="640">
        <v>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pageSetUpPr fitToPage="1"/>
  </sheetPr>
  <dimension ref="B1:BJ76"/>
  <sheetViews>
    <sheetView showGridLines="0" topLeftCell="A17" zoomScaleNormal="100" workbookViewId="0">
      <selection activeCell="AA35" sqref="AA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530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352.1</v>
      </c>
      <c r="E24" s="700"/>
      <c r="F24" s="700"/>
      <c r="G24" s="212" t="s">
        <v>198</v>
      </c>
      <c r="H24" s="678">
        <f>+F12</f>
        <v>530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530</v>
      </c>
      <c r="Q27" s="683"/>
      <c r="R27" s="683"/>
      <c r="S27" s="683"/>
      <c r="T27" s="54" t="s">
        <v>38</v>
      </c>
      <c r="U27" s="74"/>
      <c r="V27" s="74"/>
      <c r="Y27" s="72" t="s">
        <v>39</v>
      </c>
      <c r="Z27" s="75"/>
      <c r="AH27" s="63"/>
      <c r="AI27" s="63"/>
      <c r="AJ27" s="63"/>
      <c r="AK27" s="63"/>
      <c r="AL27" s="646">
        <f>+AH18+P27</f>
        <v>530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352.1</v>
      </c>
      <c r="E29" s="700"/>
      <c r="F29" s="700"/>
      <c r="G29" s="212" t="s">
        <v>198</v>
      </c>
      <c r="H29" s="678">
        <f>+AL27</f>
        <v>530</v>
      </c>
      <c r="I29" s="679"/>
      <c r="J29" s="212" t="s">
        <v>198</v>
      </c>
      <c r="M29" s="652"/>
      <c r="P29" s="66"/>
      <c r="Q29" s="158"/>
      <c r="R29" s="61" t="s">
        <v>183</v>
      </c>
      <c r="S29" s="654" t="s">
        <v>33</v>
      </c>
      <c r="T29" s="668"/>
      <c r="U29" s="668"/>
      <c r="V29" s="669"/>
      <c r="W29" s="58"/>
      <c r="X29" s="76"/>
      <c r="Y29" s="684" t="s">
        <v>258</v>
      </c>
      <c r="Z29" s="685"/>
      <c r="AA29" s="640">
        <v>530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530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B1:BJ76"/>
  <sheetViews>
    <sheetView showGridLines="0" topLeftCell="A15"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3676.9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3253.2</v>
      </c>
      <c r="E24" s="700"/>
      <c r="F24" s="700"/>
      <c r="G24" s="212" t="s">
        <v>198</v>
      </c>
      <c r="H24" s="678">
        <f>+F12</f>
        <v>3676.9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3676.9</v>
      </c>
      <c r="Q27" s="683"/>
      <c r="R27" s="683"/>
      <c r="S27" s="683"/>
      <c r="T27" s="54" t="s">
        <v>38</v>
      </c>
      <c r="U27" s="74"/>
      <c r="V27" s="74"/>
      <c r="Y27" s="72" t="s">
        <v>39</v>
      </c>
      <c r="Z27" s="75"/>
      <c r="AH27" s="63"/>
      <c r="AI27" s="63"/>
      <c r="AJ27" s="63"/>
      <c r="AK27" s="63"/>
      <c r="AL27" s="646">
        <f>+AH18+P27</f>
        <v>3676.9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3253.2</v>
      </c>
      <c r="E29" s="700"/>
      <c r="F29" s="700"/>
      <c r="G29" s="212" t="s">
        <v>198</v>
      </c>
      <c r="H29" s="678">
        <f>+AL27</f>
        <v>3676.9</v>
      </c>
      <c r="I29" s="679"/>
      <c r="J29" s="212" t="s">
        <v>198</v>
      </c>
      <c r="M29" s="652"/>
      <c r="P29" s="66"/>
      <c r="Q29" s="158"/>
      <c r="R29" s="61" t="s">
        <v>183</v>
      </c>
      <c r="S29" s="654" t="s">
        <v>33</v>
      </c>
      <c r="T29" s="668"/>
      <c r="U29" s="668"/>
      <c r="V29" s="669"/>
      <c r="W29" s="58"/>
      <c r="X29" s="76"/>
      <c r="Y29" s="684" t="s">
        <v>258</v>
      </c>
      <c r="Z29" s="685"/>
      <c r="AA29" s="640">
        <v>3676.9</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3676.9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B1:BJ76"/>
  <sheetViews>
    <sheetView showGridLines="0" topLeftCell="A19" zoomScaleNormal="100" workbookViewId="0">
      <selection activeCell="H29" sqref="H29:I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リック(株)横浜営業所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35.6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24.9</v>
      </c>
      <c r="E24" s="700"/>
      <c r="F24" s="700"/>
      <c r="G24" s="212" t="s">
        <v>198</v>
      </c>
      <c r="H24" s="678">
        <f>+F12</f>
        <v>35.6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35.6</v>
      </c>
      <c r="Q27" s="683"/>
      <c r="R27" s="683"/>
      <c r="S27" s="683"/>
      <c r="T27" s="54" t="s">
        <v>38</v>
      </c>
      <c r="U27" s="74"/>
      <c r="V27" s="74"/>
      <c r="Y27" s="72" t="s">
        <v>39</v>
      </c>
      <c r="Z27" s="75"/>
      <c r="AH27" s="63"/>
      <c r="AI27" s="63"/>
      <c r="AJ27" s="63"/>
      <c r="AK27" s="63"/>
      <c r="AL27" s="646">
        <f>+AH18+P27</f>
        <v>35.6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24.9</v>
      </c>
      <c r="E29" s="700"/>
      <c r="F29" s="700"/>
      <c r="G29" s="212" t="s">
        <v>198</v>
      </c>
      <c r="H29" s="678">
        <f>+AL27</f>
        <v>35.6</v>
      </c>
      <c r="I29" s="679"/>
      <c r="J29" s="212" t="s">
        <v>198</v>
      </c>
      <c r="M29" s="652"/>
      <c r="P29" s="66"/>
      <c r="Q29" s="158"/>
      <c r="R29" s="61" t="s">
        <v>183</v>
      </c>
      <c r="S29" s="654" t="s">
        <v>33</v>
      </c>
      <c r="T29" s="668"/>
      <c r="U29" s="668"/>
      <c r="V29" s="669"/>
      <c r="W29" s="58"/>
      <c r="X29" s="76"/>
      <c r="Y29" s="684" t="s">
        <v>258</v>
      </c>
      <c r="Z29" s="685"/>
      <c r="AA29" s="640">
        <v>35.6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35.6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リック(株)横浜営業所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29.8</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t="str">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352.1</v>
      </c>
      <c r="U9" s="393">
        <f>IF(OR(ｿ.鉱さい!D24&gt;0,ｿ.鉱さい!D24&lt;0),ｿ.鉱さい!D24,IF(U$19&gt;0,"0",0))</f>
        <v>0</v>
      </c>
      <c r="V9" s="393">
        <f>IF(OR(ﾀ.がれき類!D24&gt;0,ﾀ.がれき類!D24&lt;0),ﾀ.がれき類!D24,IF(V$19&gt;0,"0",0))</f>
        <v>3253.2</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24.9</v>
      </c>
      <c r="AA9" s="395">
        <f>IF(SUM(G9:Z9)&gt;0,SUM(G9:Z9),IF(AA$19&gt;0,"0",0))</f>
        <v>3660</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29.8</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t="str">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352.1</v>
      </c>
      <c r="U14" s="399">
        <f>IF(OR(ｿ.鉱さい!D29&gt;0,ｿ.鉱さい!D29&lt;0),ｿ.鉱さい!D29,IF(U$19&gt;0,"0",0))</f>
        <v>0</v>
      </c>
      <c r="V14" s="399">
        <f>IF(OR(ﾀ.がれき類!D29&gt;0,ﾀ.がれき類!D29&lt;0),ﾀ.がれき類!D29,IF(V$19&gt;0,"0",0))</f>
        <v>3253.2</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24.9</v>
      </c>
      <c r="AA14" s="401">
        <f t="shared" si="0"/>
        <v>3660</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t="str">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t="str">
        <f t="shared" si="0"/>
        <v>0</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38.1</v>
      </c>
      <c r="I19" s="405">
        <f t="shared" si="1"/>
        <v>0</v>
      </c>
      <c r="J19" s="405">
        <f t="shared" si="1"/>
        <v>0</v>
      </c>
      <c r="K19" s="405">
        <f t="shared" si="1"/>
        <v>0</v>
      </c>
      <c r="L19" s="405">
        <f t="shared" si="1"/>
        <v>0</v>
      </c>
      <c r="M19" s="405">
        <f t="shared" si="1"/>
        <v>0</v>
      </c>
      <c r="N19" s="405">
        <f t="shared" si="1"/>
        <v>1</v>
      </c>
      <c r="O19" s="405">
        <f t="shared" si="1"/>
        <v>0</v>
      </c>
      <c r="P19" s="405">
        <f t="shared" si="1"/>
        <v>0</v>
      </c>
      <c r="Q19" s="405">
        <f t="shared" si="1"/>
        <v>0</v>
      </c>
      <c r="R19" s="405">
        <f t="shared" si="1"/>
        <v>0</v>
      </c>
      <c r="S19" s="405">
        <f t="shared" si="1"/>
        <v>0</v>
      </c>
      <c r="T19" s="405">
        <f t="shared" si="1"/>
        <v>530</v>
      </c>
      <c r="U19" s="405">
        <f t="shared" si="1"/>
        <v>0</v>
      </c>
      <c r="V19" s="405">
        <f t="shared" si="1"/>
        <v>3676.9</v>
      </c>
      <c r="W19" s="405">
        <f t="shared" si="1"/>
        <v>0</v>
      </c>
      <c r="X19" s="405">
        <f t="shared" si="1"/>
        <v>0</v>
      </c>
      <c r="Y19" s="405">
        <f t="shared" si="1"/>
        <v>0</v>
      </c>
      <c r="Z19" s="406">
        <f t="shared" si="1"/>
        <v>35.6</v>
      </c>
      <c r="AA19" s="407">
        <f t="shared" ref="AA19:AA25" si="2">SUM(G19:Z19)</f>
        <v>4281.6000000000004</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38.1</v>
      </c>
      <c r="I37" s="441">
        <f t="shared" si="8"/>
        <v>0</v>
      </c>
      <c r="J37" s="441">
        <f t="shared" si="8"/>
        <v>0</v>
      </c>
      <c r="K37" s="441">
        <f t="shared" si="8"/>
        <v>0</v>
      </c>
      <c r="L37" s="441">
        <f t="shared" si="8"/>
        <v>0</v>
      </c>
      <c r="M37" s="441">
        <f t="shared" si="8"/>
        <v>0</v>
      </c>
      <c r="N37" s="441">
        <f t="shared" si="8"/>
        <v>1</v>
      </c>
      <c r="O37" s="441">
        <f t="shared" si="8"/>
        <v>0</v>
      </c>
      <c r="P37" s="441">
        <f t="shared" si="8"/>
        <v>0</v>
      </c>
      <c r="Q37" s="441">
        <f t="shared" si="8"/>
        <v>0</v>
      </c>
      <c r="R37" s="441">
        <f t="shared" si="8"/>
        <v>0</v>
      </c>
      <c r="S37" s="441">
        <f t="shared" si="8"/>
        <v>0</v>
      </c>
      <c r="T37" s="441">
        <f t="shared" si="8"/>
        <v>530</v>
      </c>
      <c r="U37" s="441">
        <f t="shared" si="8"/>
        <v>0</v>
      </c>
      <c r="V37" s="441">
        <f t="shared" si="8"/>
        <v>3676.9</v>
      </c>
      <c r="W37" s="441">
        <f t="shared" si="8"/>
        <v>0</v>
      </c>
      <c r="X37" s="441">
        <f t="shared" si="8"/>
        <v>0</v>
      </c>
      <c r="Y37" s="441">
        <f t="shared" si="8"/>
        <v>0</v>
      </c>
      <c r="Z37" s="442">
        <f t="shared" si="8"/>
        <v>35.6</v>
      </c>
      <c r="AA37" s="443">
        <f t="shared" si="4"/>
        <v>4281.6000000000004</v>
      </c>
    </row>
    <row r="38" spans="2:27" ht="24" customHeight="1" x14ac:dyDescent="0.15">
      <c r="B38" s="182"/>
      <c r="C38" s="752"/>
      <c r="D38" s="225"/>
      <c r="E38" s="223" t="s">
        <v>262</v>
      </c>
      <c r="F38" s="469"/>
      <c r="G38" s="432">
        <f t="shared" ref="G38:Z38" si="9">SUM(G39:G41)</f>
        <v>0</v>
      </c>
      <c r="H38" s="432">
        <f t="shared" si="9"/>
        <v>38.1</v>
      </c>
      <c r="I38" s="432">
        <f t="shared" si="9"/>
        <v>0</v>
      </c>
      <c r="J38" s="432">
        <f t="shared" si="9"/>
        <v>0</v>
      </c>
      <c r="K38" s="432">
        <f t="shared" si="9"/>
        <v>0</v>
      </c>
      <c r="L38" s="432">
        <f t="shared" si="9"/>
        <v>0</v>
      </c>
      <c r="M38" s="432">
        <f t="shared" si="9"/>
        <v>0</v>
      </c>
      <c r="N38" s="432">
        <f t="shared" si="9"/>
        <v>1</v>
      </c>
      <c r="O38" s="432">
        <f t="shared" si="9"/>
        <v>0</v>
      </c>
      <c r="P38" s="432">
        <f t="shared" si="9"/>
        <v>0</v>
      </c>
      <c r="Q38" s="432">
        <f t="shared" si="9"/>
        <v>0</v>
      </c>
      <c r="R38" s="432">
        <f t="shared" si="9"/>
        <v>0</v>
      </c>
      <c r="S38" s="432">
        <f t="shared" si="9"/>
        <v>0</v>
      </c>
      <c r="T38" s="432">
        <f t="shared" si="9"/>
        <v>530</v>
      </c>
      <c r="U38" s="432">
        <f t="shared" si="9"/>
        <v>0</v>
      </c>
      <c r="V38" s="432">
        <f t="shared" si="9"/>
        <v>3676.9</v>
      </c>
      <c r="W38" s="432">
        <f t="shared" si="9"/>
        <v>0</v>
      </c>
      <c r="X38" s="432">
        <f t="shared" si="9"/>
        <v>0</v>
      </c>
      <c r="Y38" s="432">
        <f t="shared" si="9"/>
        <v>0</v>
      </c>
      <c r="Z38" s="433">
        <f t="shared" si="9"/>
        <v>35.6</v>
      </c>
      <c r="AA38" s="434">
        <f t="shared" si="4"/>
        <v>4281.6000000000004</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0</v>
      </c>
    </row>
    <row r="40" spans="2:27" ht="24" customHeight="1" x14ac:dyDescent="0.15">
      <c r="B40" s="182"/>
      <c r="C40" s="752"/>
      <c r="D40" s="226"/>
      <c r="E40" s="221"/>
      <c r="F40" s="219" t="s">
        <v>261</v>
      </c>
      <c r="G40" s="435">
        <f>+ｱ.燃え殻!$AA$29</f>
        <v>0</v>
      </c>
      <c r="H40" s="435">
        <f>+ｲ.汚泥!$AA$29</f>
        <v>38.1</v>
      </c>
      <c r="I40" s="435">
        <f>+ｳ.廃油!$AA$29</f>
        <v>0</v>
      </c>
      <c r="J40" s="435">
        <f>+ｴ.廃酸!$AA$29</f>
        <v>0</v>
      </c>
      <c r="K40" s="435">
        <f>+ｵ.廃ｱﾙｶﾘ!$AA$29</f>
        <v>0</v>
      </c>
      <c r="L40" s="435">
        <f>+ｶ.廃ﾌﾟﾗ類!$AA$29</f>
        <v>0</v>
      </c>
      <c r="M40" s="435">
        <f>+ｷ.紙くず!$AA$29</f>
        <v>0</v>
      </c>
      <c r="N40" s="435">
        <f>+ｸ.木くず!$AA$29</f>
        <v>1</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530</v>
      </c>
      <c r="U40" s="435">
        <f>+ｿ.鉱さい!$AA$29</f>
        <v>0</v>
      </c>
      <c r="V40" s="435">
        <f>+ﾀ.がれき類!$AA$29</f>
        <v>3676.9</v>
      </c>
      <c r="W40" s="435">
        <f>+ﾁ.動物のふん尿!$AA$29</f>
        <v>0</v>
      </c>
      <c r="X40" s="435">
        <f>+ﾂ.動物の死体!$AA$29</f>
        <v>0</v>
      </c>
      <c r="Y40" s="435">
        <f>+ﾃ.ばいじん!$AA$29</f>
        <v>0</v>
      </c>
      <c r="Z40" s="436">
        <f>+ﾄ.混合廃棄物その他!$AA$29</f>
        <v>35.6</v>
      </c>
      <c r="AA40" s="437">
        <f t="shared" si="4"/>
        <v>4281.6000000000004</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38.1</v>
      </c>
      <c r="I43" s="444">
        <f>+ｳ.廃油!$AL$27</f>
        <v>0</v>
      </c>
      <c r="J43" s="444">
        <f>+ｴ.廃酸!$AL$27</f>
        <v>0</v>
      </c>
      <c r="K43" s="444">
        <f>+ｵ.廃ｱﾙｶﾘ!$AL$27</f>
        <v>0</v>
      </c>
      <c r="L43" s="444">
        <f>+ｶ.廃ﾌﾟﾗ類!$AL$27</f>
        <v>0</v>
      </c>
      <c r="M43" s="444">
        <f>+ｷ.紙くず!$AL$27</f>
        <v>0</v>
      </c>
      <c r="N43" s="444">
        <f>+ｸ.木くず!$AL$27</f>
        <v>1</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530</v>
      </c>
      <c r="U43" s="444">
        <f>+ｿ.鉱さい!$AL$27</f>
        <v>0</v>
      </c>
      <c r="V43" s="444">
        <f>+ﾀ.がれき類!$AL$27</f>
        <v>3676.9</v>
      </c>
      <c r="W43" s="444">
        <f>+ﾁ.動物のふん尿!$AL$27</f>
        <v>0</v>
      </c>
      <c r="X43" s="444">
        <f>+ﾂ.動物の死体!$AL$27</f>
        <v>0</v>
      </c>
      <c r="Y43" s="444">
        <f>+ﾃ.ばいじん!$AL$27</f>
        <v>0</v>
      </c>
      <c r="Z43" s="445">
        <f>+ﾄ.混合廃棄物その他!$AL$27</f>
        <v>35.6</v>
      </c>
      <c r="AA43" s="446">
        <f t="shared" si="4"/>
        <v>4281.6000000000004</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0</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67.900000000000006</v>
      </c>
      <c r="I55" s="506">
        <f t="shared" si="10"/>
        <v>0</v>
      </c>
      <c r="J55" s="506">
        <f t="shared" si="10"/>
        <v>0</v>
      </c>
      <c r="K55" s="506">
        <f t="shared" si="10"/>
        <v>0</v>
      </c>
      <c r="L55" s="506">
        <f t="shared" si="10"/>
        <v>0</v>
      </c>
      <c r="M55" s="506">
        <f t="shared" si="10"/>
        <v>0</v>
      </c>
      <c r="N55" s="506">
        <f t="shared" si="10"/>
        <v>1</v>
      </c>
      <c r="O55" s="506">
        <f t="shared" si="10"/>
        <v>0</v>
      </c>
      <c r="P55" s="506">
        <f t="shared" si="10"/>
        <v>0</v>
      </c>
      <c r="Q55" s="506">
        <f t="shared" si="10"/>
        <v>0</v>
      </c>
      <c r="R55" s="506">
        <f t="shared" si="10"/>
        <v>0</v>
      </c>
      <c r="S55" s="506">
        <f t="shared" si="10"/>
        <v>0</v>
      </c>
      <c r="T55" s="506">
        <f t="shared" si="10"/>
        <v>882.1</v>
      </c>
      <c r="U55" s="506">
        <f t="shared" si="10"/>
        <v>0</v>
      </c>
      <c r="V55" s="506">
        <f t="shared" si="10"/>
        <v>6930.1</v>
      </c>
      <c r="W55" s="506">
        <f t="shared" si="10"/>
        <v>0</v>
      </c>
      <c r="X55" s="506">
        <f t="shared" si="10"/>
        <v>0</v>
      </c>
      <c r="Y55" s="506">
        <f t="shared" si="10"/>
        <v>0</v>
      </c>
      <c r="Z55" s="506">
        <f t="shared" si="10"/>
        <v>60.5</v>
      </c>
      <c r="AA55" s="507">
        <f>+AA9+AA19+AA20</f>
        <v>7941.6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49" zoomScale="130" zoomScaleNormal="100" zoomScaleSheetLayoutView="130" workbookViewId="0">
      <selection activeCell="L11" sqref="L11:O1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27日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横浜市南区中里1-12-25　3F</v>
      </c>
      <c r="K16" s="806"/>
      <c r="L16" s="807"/>
      <c r="M16" s="807"/>
      <c r="N16" s="807"/>
      <c r="O16" s="808"/>
    </row>
    <row r="17" spans="1:48" ht="26.25" customHeight="1" x14ac:dyDescent="0.15">
      <c r="C17" s="249"/>
      <c r="D17" s="250"/>
      <c r="E17" s="250"/>
      <c r="F17" s="250"/>
      <c r="G17" s="250"/>
      <c r="H17" s="254" t="s">
        <v>7</v>
      </c>
      <c r="I17" s="254"/>
      <c r="J17" s="806" t="str">
        <f>+表紙!J40</f>
        <v>リック(株)横浜営業所　所長　関口 大二</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045-710-1330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リック(株)横浜営業所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2735</v>
      </c>
      <c r="N25" s="859"/>
      <c r="O25" s="860"/>
    </row>
    <row r="26" spans="1:48" ht="18" customHeight="1" x14ac:dyDescent="0.15">
      <c r="C26" s="839" t="s">
        <v>11</v>
      </c>
      <c r="D26" s="840"/>
      <c r="E26" s="841"/>
      <c r="F26" s="833" t="str">
        <f>+表紙!F49</f>
        <v>横浜市南区中里1-12-25</v>
      </c>
      <c r="G26" s="834"/>
      <c r="H26" s="834"/>
      <c r="I26" s="834"/>
      <c r="J26" s="834"/>
      <c r="K26" s="834"/>
      <c r="L26" s="139" t="s">
        <v>172</v>
      </c>
      <c r="M26" s="259"/>
      <c r="N26" s="837" t="str">
        <f>IF(+表紙!N49="","",+表紙!N49)</f>
        <v>045-710-1330</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東京ガス㈱発注のガス工事</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1280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当該事業場16人</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3660</v>
      </c>
      <c r="I40" s="293" t="s">
        <v>4</v>
      </c>
      <c r="J40" s="542" t="s">
        <v>324</v>
      </c>
      <c r="K40" s="543"/>
      <c r="L40" s="544"/>
      <c r="M40" s="865">
        <f>+表紙!M63</f>
        <v>3660</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t="str">
        <f>+表紙!M65</f>
        <v>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2024-06-28T07:35:37Z</dcterms:created>
  <dcterms:modified xsi:type="dcterms:W3CDTF">2024-09-05T06:01:24Z</dcterms:modified>
</cp:coreProperties>
</file>