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<sst xmlns="http://schemas.openxmlformats.org/spreadsheetml/2006/main" count="3275" uniqueCount="461">
  <si>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</si>
  <si>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</si>
  <si>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</si>
  <si>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</si>
  <si>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</si>
  <si>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</si>
  <si>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</si>
  <si>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</si>
  <si>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</si>
  <si>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</si>
  <si>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</si>
  <si>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</si>
  <si>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</si>
  <si>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</si>
  <si>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</si>
  <si>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</si>
  <si>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</si>
  <si>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</si>
  <si>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</si>
  <si>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</si>
  <si>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</si>
  <si>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</si>
  <si>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</si>
  <si>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</si>
  <si>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</si>
  <si>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</si>
  <si>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</si>
  <si>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</si>
  <si>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</si>
  <si>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</si>
  <si>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</si>
  <si>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</si>
  <si>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</si>
  <si>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</si>
  <si>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</si>
  <si>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</si>
  <si>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</si>
  <si>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</si>
  <si>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</si>
  <si>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</si>
  <si>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</si>
  <si>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</si>
  <si>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</si>
  <si>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</si>
  <si>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</si>
  <si>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</si>
  <si>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</si>
  <si>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</si>
  <si>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</si>
  <si>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</si>
  <si>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</si>
  <si>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</si>
  <si>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</si>
  <si>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</si>
  <si>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</si>
  <si>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</si>
  <si>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</si>
  <si>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</si>
  <si>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</si>
  <si>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</si>
  <si>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</si>
  <si>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</si>
  <si>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</si>
  <si>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</si>
  <si>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</si>
  <si>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</si>
  <si>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</si>
  <si>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</si>
  <si>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</si>
  <si>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</si>
  <si>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</si>
  <si>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</si>
  <si>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</si>
  <si>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</si>
  <si>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</si>
  <si>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</si>
  <si>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</si>
  <si>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</si>
  <si>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</si>
  <si>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</si>
  <si>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</si>
  <si>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</si>
  <si>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</si>
  <si>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</si>
  <si>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</si>
  <si>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</si>
  <si>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</si>
  <si>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</si>
  <si>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</si>
  <si>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</si>
  <si>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</si>
  <si>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</si>
  <si>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</si>
  <si>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</si>
  <si>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</si>
  <si>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</si>
  <si>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</si>
  <si>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</si>
  <si>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</si>
  <si>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</si>
  <si>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</si>
  <si>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</si>
  <si>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</si>
  <si>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</si>
  <si>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</si>
  <si>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</si>
  <si>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</si>
  <si>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</si>
  <si>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</si>
  <si>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</si>
  <si>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</si>
  <si>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</si>
  <si>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</si>
  <si>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</si>
  <si>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</si>
  <si>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</si>
  <si>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</si>
  <si>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</si>
  <si>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</si>
  <si>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</si>
  <si>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</si>
  <si>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</si>
  <si>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</si>
  <si>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</si>
  <si>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</si>
  <si>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</si>
  <si>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</si>
  <si>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</si>
  <si>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</si>
  <si>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</si>
  <si>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</si>
  <si>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</si>
  <si>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</si>
  <si>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</si>
  <si>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</si>
  <si>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</si>
  <si>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</si>
  <si>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</si>
  <si>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</si>
  <si>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</si>
  <si>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</si>
  <si>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</si>
  <si>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</si>
  <si>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</si>
  <si>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</si>
  <si>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</si>
  <si>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</si>
  <si>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</si>
  <si>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</si>
  <si>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</si>
  <si>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</si>
  <si>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</si>
  <si>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</si>
  <si>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</si>
  <si>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</si>
  <si>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</si>
  <si>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</si>
  <si>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</si>
  <si>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</si>
  <si>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</si>
  <si>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</si>
  <si>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</si>
  <si>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</si>
  <si>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</si>
  <si>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</si>
  <si>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</si>
  <si>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</si>
  <si>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</si>
  <si>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</si>
  <si>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</si>
  <si>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</si>
  <si>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</si>
  <si>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</si>
  <si>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</si>
  <si>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</si>
  <si>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</si>
  <si>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</si>
  <si>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</si>
  <si>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</si>
  <si>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</si>
  <si>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</si>
  <si>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</si>
  <si>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</si>
  <si>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</si>
  <si>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</si>
  <si>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</si>
  <si>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</si>
  <si>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</si>
  <si>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</si>
  <si>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</si>
  <si>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</si>
  <si>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</si>
  <si>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</si>
  <si>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</si>
  <si>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</si>
  <si>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</si>
  <si>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</si>
  <si>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</si>
  <si>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</si>
  <si>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</si>
  <si>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</si>
  <si>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</si>
  <si>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</si>
  <si>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</si>
  <si>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</si>
  <si>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</si>
  <si>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</si>
  <si>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</si>
  <si>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</si>
  <si>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</si>
  <si>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</si>
  <si>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</si>
  <si>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</si>
  <si>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</si>
  <si>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</si>
  <si>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</si>
  <si>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</si>
  <si>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</si>
  <si>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</si>
  <si>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</si>
  <si>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</si>
  <si>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</si>
  <si>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</si>
  <si>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</si>
  <si>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</si>
  <si>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</si>
  <si>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</si>
  <si>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</si>
  <si>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</si>
  <si>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</si>
  <si>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</si>
  <si>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</si>
  <si>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</si>
  <si>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</si>
  <si>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</si>
  <si>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</si>
  <si>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</si>
  <si>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</si>
  <si>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</si>
  <si>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</si>
  <si>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</si>
  <si>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</si>
  <si>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</si>
  <si>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</si>
  <si>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</si>
  <si>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</si>
  <si>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</si>
  <si>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</si>
  <si>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</si>
  <si>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</si>
  <si>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</si>
  <si>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</si>
  <si>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</si>
  <si>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</si>
  <si>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</si>
  <si>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</si>
  <si>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</si>
  <si>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</si>
  <si>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</si>
  <si>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</si>
  <si>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</si>
  <si>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</si>
  <si>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</si>
  <si>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</si>
  <si>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</si>
  <si>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</si>
  <si>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</si>
  <si>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</si>
  <si>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</si>
  <si>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</si>
  <si>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</si>
  <si>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</si>
  <si>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</si>
  <si>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</si>
  <si>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</si>
  <si>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</si>
  <si>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</si>
  <si>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</si>
  <si>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</si>
  <si>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</si>
  <si>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</si>
  <si>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</si>
  <si>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</si>
  <si>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</si>
  <si>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</si>
  <si>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</si>
  <si>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</si>
  <si>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</si>
  <si>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</si>
  <si>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</si>
  <si>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</si>
  <si>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</si>
  <si>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</si>
  <si>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</si>
  <si>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</si>
  <si>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</si>
  <si>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</si>
  <si>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</si>
  <si>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</si>
  <si>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</si>
  <si>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</si>
  <si>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</si>
  <si>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</si>
  <si>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</si>
  <si>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</si>
  <si>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</si>
  <si>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</si>
  <si>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</si>
  <si>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</si>
  <si>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</si>
  <si>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</si>
  <si>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</si>
  <si>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</si>
  <si>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</si>
  <si>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</si>
  <si>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</si>
  <si>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</si>
  <si>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</si>
  <si>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</si>
  <si>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</si>
  <si>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</si>
  <si>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</si>
  <si>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</si>
  <si>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</si>
  <si>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</si>
  <si>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</si>
  <si>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</si>
  <si>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</si>
  <si>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</si>
  <si>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</si>
  <si>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</si>
  <si>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</si>
  <si>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</si>
  <si>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</si>
  <si>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</si>
  <si>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</si>
  <si>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</si>
  <si>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</si>
  <si>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</si>
  <si>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</si>
  <si>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</si>
  <si>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</si>
  <si>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</si>
  <si>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</si>
  <si>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</si>
  <si>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</si>
  <si>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</si>
  <si>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</si>
  <si>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</si>
  <si>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</si>
  <si>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</si>
  <si>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</si>
  <si>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</si>
  <si>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</si>
  <si>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</si>
  <si>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</si>
  <si>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</si>
  <si>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</si>
  <si>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</si>
  <si>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</si>
  <si>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</si>
  <si>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</si>
  <si>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</si>
  <si>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</si>
  <si>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</si>
  <si>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</si>
  <si>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</si>
  <si>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</si>
  <si>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</si>
  <si>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</si>
  <si>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</si>
  <si>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</si>
  <si>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</si>
  <si>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</si>
  <si>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</si>
  <si>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</si>
  <si>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</si>
  <si>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</si>
  <si>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</si>
  <si>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</si>
  <si>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</si>
  <si>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</si>
  <si>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</si>
  <si>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</si>
  <si>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</si>
  <si>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</si>
  <si>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</si>
  <si>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</si>
  <si>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</si>
  <si>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</si>
  <si>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</si>
  <si>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</si>
  <si>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</si>
  <si>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</si>
  <si>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</si>
  <si>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</si>
  <si>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</si>
  <si>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</si>
  <si>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</si>
  <si>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</si>
  <si>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</si>
  <si>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</si>
  <si>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</si>
  <si>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</si>
  <si>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</si>
  <si>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</si>
  <si>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</si>
  <si>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</si>
  <si>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</si>
  <si>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</si>
  <si>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</si>
  <si>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</si>
  <si>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</si>
  <si>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</si>
  <si>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</si>
  <si>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</si>
  <si>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</si>
  <si>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</si>
  <si>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</si>
  <si>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</si>
  <si>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</si>
  <si>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</si>
  <si>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</si>
  <si>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</si>
  <si>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</si>
  <si>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</si>
  <si>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</si>
  <si>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</si>
  <si>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</si>
  <si>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</si>
  <si>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</si>
  <si>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</si>
  <si>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</si>
  <si>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</si>
  <si>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</si>
  <si>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</si>
  <si>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</si>
  <si>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</si>
  <si>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</si>
  <si>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</si>
  <si>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</si>
  <si>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</si>
  <si>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</si>
  <si>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</si>
  <si>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</si>
  <si>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</si>
  <si>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</si>
  <si>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</si>
  <si>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</si>
  <si>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</si>
  <si>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</si>
  <si>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 年 ６ 月 １７ 日</t>
    <phoneticPr fontId="3"/>
  </si>
  <si>
    <t>横浜市南区大岡４－８－１２</t>
  </si>
  <si>
    <t>青野建設株式会社
代表取締役　髙橋元</t>
  </si>
  <si>
    <t>　青野建設株式会社</t>
  </si>
  <si>
    <t>　横浜市南区大岡４－８－１２</t>
  </si>
  <si>
    <t>０４５－７１２－７５５８</t>
  </si>
  <si>
    <t>横浜市長</t>
  </si>
  <si>
    <t>　０６３１ 舗装工事業</t>
  </si>
  <si>
    <t>○</t>
  </si>
  <si>
    <t>045-712-7558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</si>
</sst>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D25" zoomScale="93" zoomScaleNormal="100" zoomScaleSheetLayoutView="93" workbookViewId="0">
      <selection activeCell="F58" sqref="F58:O5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2817</v>
      </c>
      <c r="N48" s="573"/>
      <c r="O48" s="574"/>
    </row>
    <row r="49" spans="3:21" ht="18" customHeight="1" x14ac:dyDescent="0.15">
      <c r="C49" s="523" t="s">
        <v>11</v>
      </c>
      <c r="D49" s="555"/>
      <c r="E49" s="556"/>
      <c r="F49" s="542" t="s">
        <v>455</v>
      </c>
      <c r="G49" s="543"/>
      <c r="H49" s="543"/>
      <c r="I49" s="543"/>
      <c r="J49" s="543"/>
      <c r="K49" s="543"/>
      <c r="L49" s="471" t="s">
        <v>172</v>
      </c>
      <c r="M49" s="474"/>
      <c r="N49" s="575" t="s">
        <v>460</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1561</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43</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6937</v>
      </c>
      <c r="I63" s="293" t="s">
        <v>4</v>
      </c>
      <c r="J63" s="594" t="s">
        <v>324</v>
      </c>
      <c r="K63" s="595"/>
      <c r="L63" s="596"/>
      <c r="M63" s="592">
        <f>+別紙!AA14</f>
        <v>6937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6817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　青野建設株式会社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C19" sqref="C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24.3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24.3</v>
      </c>
      <c r="Q27" s="704"/>
      <c r="R27" s="704"/>
      <c r="S27" s="704"/>
      <c r="T27" s="54" t="s">
        <v>38</v>
      </c>
      <c r="U27" s="74"/>
      <c r="V27" s="74"/>
      <c r="Y27" s="72" t="s">
        <v>39</v>
      </c>
      <c r="Z27" s="75"/>
      <c r="AH27" s="63"/>
      <c r="AI27" s="63"/>
      <c r="AJ27" s="63"/>
      <c r="AK27" s="63"/>
      <c r="AL27" s="674">
        <f>+AH18+P27</f>
        <v>24.3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24.3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24.3</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D29" sqref="D29:F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15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v>
      </c>
      <c r="Q27" s="704"/>
      <c r="R27" s="704"/>
      <c r="S27" s="704"/>
      <c r="T27" s="54" t="s">
        <v>38</v>
      </c>
      <c r="U27" s="74"/>
      <c r="V27" s="74"/>
      <c r="Y27" s="72" t="s">
        <v>39</v>
      </c>
      <c r="Z27" s="75"/>
      <c r="AH27" s="63"/>
      <c r="AI27" s="63"/>
      <c r="AJ27" s="63"/>
      <c r="AK27" s="63"/>
      <c r="AL27" s="674">
        <f>+AH18+P27</f>
        <v>15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15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15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C20" sqref="C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1147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1147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1147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1147</v>
      </c>
      <c r="Q27" s="704"/>
      <c r="R27" s="704"/>
      <c r="S27" s="704"/>
      <c r="T27" s="54" t="s">
        <v>38</v>
      </c>
      <c r="U27" s="74"/>
      <c r="V27" s="74"/>
      <c r="Y27" s="72" t="s">
        <v>39</v>
      </c>
      <c r="Z27" s="75"/>
      <c r="AH27" s="63"/>
      <c r="AI27" s="63"/>
      <c r="AJ27" s="63"/>
      <c r="AK27" s="63"/>
      <c r="AL27" s="674">
        <f>+AH18+P27</f>
        <v>1147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1147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1147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1147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1147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C20" sqref="C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C19" sqref="C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4967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6800</v>
      </c>
      <c r="E24" s="655"/>
      <c r="F24" s="655"/>
      <c r="G24" s="212" t="s">
        <v>198</v>
      </c>
      <c r="H24" s="644">
        <f>+F12</f>
        <v>4967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4928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4967</v>
      </c>
      <c r="Q27" s="704"/>
      <c r="R27" s="704"/>
      <c r="S27" s="704"/>
      <c r="T27" s="54" t="s">
        <v>38</v>
      </c>
      <c r="U27" s="74"/>
      <c r="V27" s="74"/>
      <c r="Y27" s="72" t="s">
        <v>39</v>
      </c>
      <c r="Z27" s="75"/>
      <c r="AH27" s="63"/>
      <c r="AI27" s="63"/>
      <c r="AJ27" s="63"/>
      <c r="AK27" s="63"/>
      <c r="AL27" s="674">
        <f>+AH18+P27</f>
        <v>4967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4928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6800</v>
      </c>
      <c r="E29" s="655"/>
      <c r="F29" s="655"/>
      <c r="G29" s="212" t="s">
        <v>198</v>
      </c>
      <c r="H29" s="644">
        <f>+AL27</f>
        <v>4967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4928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6800</v>
      </c>
      <c r="E31" s="655"/>
      <c r="F31" s="655"/>
      <c r="G31" s="212" t="s">
        <v>198</v>
      </c>
      <c r="H31" s="644">
        <f>+AS24</f>
        <v>4928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39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3" zoomScaleNormal="100" workbookViewId="0">
      <selection activeCell="C20" sqref="C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青野建設株式会社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88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88</v>
      </c>
      <c r="Q27" s="704"/>
      <c r="R27" s="704"/>
      <c r="S27" s="704"/>
      <c r="T27" s="54" t="s">
        <v>38</v>
      </c>
      <c r="U27" s="74"/>
      <c r="V27" s="74"/>
      <c r="Y27" s="72" t="s">
        <v>39</v>
      </c>
      <c r="Z27" s="75"/>
      <c r="AH27" s="63"/>
      <c r="AI27" s="63"/>
      <c r="AJ27" s="63"/>
      <c r="AK27" s="63"/>
      <c r="AL27" s="674">
        <f>+AH18+P27</f>
        <v>88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88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88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88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　青野建設株式会社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20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v>
      </c>
      <c r="M9" s="393">
        <f>IF(OR(ｷ.紙くず!D24&gt;0,ｷ.紙くず!D24&lt;0),ｷ.紙くず!D24,IF(M$19&gt;0,"0",0))</f>
        <v>0</v>
      </c>
      <c r="N9" s="393">
        <f>IF(OR(ｸ.木くず!D24&gt;0,ｸ.木くず!D24&lt;0),ｸ.木くず!D24,IF(N$19&gt;0,"0",0))</f>
        <v>10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6800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100</v>
      </c>
      <c r="AA9" s="395">
        <f>IF(SUM(G9:Z9)&gt;0,SUM(G9:Z9),IF(AA$19&gt;0,"0",0))</f>
        <v>6937</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v>
      </c>
      <c r="M14" s="399">
        <f>IF(OR(ｷ.紙くず!D29&gt;0,ｷ.紙くず!D29&lt;0),ｷ.紙くず!D29,IF(M$19&gt;0,"0",0))</f>
        <v>0</v>
      </c>
      <c r="N14" s="399">
        <f>IF(OR(ｸ.木くず!D29&gt;0,ｸ.木くず!D29&lt;0),ｸ.木くず!D29,IF(N$19&gt;0,"0",0))</f>
        <v>10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6800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100</v>
      </c>
      <c r="AA14" s="401">
        <f t="shared" si="0"/>
        <v>6937</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5</v>
      </c>
      <c r="M16" s="399">
        <f>IF(OR(ｷ.紙くず!D31&gt;0,ｷ.紙くず!D31&lt;0),ｷ.紙くず!D31,IF(M$19&gt;0,"0",0))</f>
        <v>0</v>
      </c>
      <c r="N16" s="399">
        <f>IF(OR(ｸ.木くず!D31&gt;0,ｸ.木くず!D31&lt;0),ｸ.木くず!D31,IF(N$19&gt;0,"0",0))</f>
        <v>10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6800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6817</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24.3</v>
      </c>
      <c r="I19" s="405">
        <f t="shared" si="1"/>
        <v>0</v>
      </c>
      <c r="J19" s="405">
        <f t="shared" si="1"/>
        <v>0</v>
      </c>
      <c r="K19" s="405">
        <f t="shared" si="1"/>
        <v>0</v>
      </c>
      <c r="L19" s="405">
        <f t="shared" si="1"/>
        <v>15</v>
      </c>
      <c r="M19" s="405">
        <f t="shared" si="1"/>
        <v>0</v>
      </c>
      <c r="N19" s="405">
        <f t="shared" si="1"/>
        <v>1147</v>
      </c>
      <c r="O19" s="405">
        <f t="shared" si="1"/>
        <v>0</v>
      </c>
      <c r="P19" s="405">
        <f t="shared" si="1"/>
        <v>0</v>
      </c>
      <c r="Q19" s="405">
        <f t="shared" si="1"/>
        <v>0</v>
      </c>
      <c r="R19" s="405">
        <f t="shared" si="1"/>
        <v>0</v>
      </c>
      <c r="S19" s="405">
        <f t="shared" si="1"/>
        <v>0</v>
      </c>
      <c r="T19" s="405">
        <f t="shared" si="1"/>
        <v>0</v>
      </c>
      <c r="U19" s="405">
        <f t="shared" si="1"/>
        <v>0</v>
      </c>
      <c r="V19" s="405">
        <f t="shared" si="1"/>
        <v>4967</v>
      </c>
      <c r="W19" s="405">
        <f t="shared" si="1"/>
        <v>0</v>
      </c>
      <c r="X19" s="405">
        <f t="shared" si="1"/>
        <v>0</v>
      </c>
      <c r="Y19" s="405">
        <f t="shared" si="1"/>
        <v>0</v>
      </c>
      <c r="Z19" s="406">
        <f t="shared" si="1"/>
        <v>88</v>
      </c>
      <c r="AA19" s="407">
        <f t="shared" ref="AA19:AA25" si="2">SUM(G19:Z19)</f>
        <v>6241.3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24.3</v>
      </c>
      <c r="I37" s="441">
        <f t="shared" si="8"/>
        <v>0</v>
      </c>
      <c r="J37" s="441">
        <f t="shared" si="8"/>
        <v>0</v>
      </c>
      <c r="K37" s="441">
        <f t="shared" si="8"/>
        <v>0</v>
      </c>
      <c r="L37" s="441">
        <f t="shared" si="8"/>
        <v>15</v>
      </c>
      <c r="M37" s="441">
        <f t="shared" si="8"/>
        <v>0</v>
      </c>
      <c r="N37" s="441">
        <f t="shared" si="8"/>
        <v>1147</v>
      </c>
      <c r="O37" s="441">
        <f t="shared" si="8"/>
        <v>0</v>
      </c>
      <c r="P37" s="441">
        <f t="shared" si="8"/>
        <v>0</v>
      </c>
      <c r="Q37" s="441">
        <f t="shared" si="8"/>
        <v>0</v>
      </c>
      <c r="R37" s="441">
        <f t="shared" si="8"/>
        <v>0</v>
      </c>
      <c r="S37" s="441">
        <f t="shared" si="8"/>
        <v>0</v>
      </c>
      <c r="T37" s="441">
        <f t="shared" si="8"/>
        <v>0</v>
      </c>
      <c r="U37" s="441">
        <f t="shared" si="8"/>
        <v>0</v>
      </c>
      <c r="V37" s="441">
        <f t="shared" si="8"/>
        <v>4967</v>
      </c>
      <c r="W37" s="441">
        <f t="shared" si="8"/>
        <v>0</v>
      </c>
      <c r="X37" s="441">
        <f t="shared" si="8"/>
        <v>0</v>
      </c>
      <c r="Y37" s="441">
        <f t="shared" si="8"/>
        <v>0</v>
      </c>
      <c r="Z37" s="442">
        <f t="shared" si="8"/>
        <v>88</v>
      </c>
      <c r="AA37" s="443">
        <f t="shared" si="4"/>
        <v>6241.3</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15</v>
      </c>
      <c r="M38" s="432">
        <f t="shared" si="9"/>
        <v>0</v>
      </c>
      <c r="N38" s="432">
        <f t="shared" si="9"/>
        <v>1147</v>
      </c>
      <c r="O38" s="432">
        <f t="shared" si="9"/>
        <v>0</v>
      </c>
      <c r="P38" s="432">
        <f t="shared" si="9"/>
        <v>0</v>
      </c>
      <c r="Q38" s="432">
        <f t="shared" si="9"/>
        <v>0</v>
      </c>
      <c r="R38" s="432">
        <f t="shared" si="9"/>
        <v>0</v>
      </c>
      <c r="S38" s="432">
        <f t="shared" si="9"/>
        <v>0</v>
      </c>
      <c r="T38" s="432">
        <f t="shared" si="9"/>
        <v>0</v>
      </c>
      <c r="U38" s="432">
        <f t="shared" si="9"/>
        <v>0</v>
      </c>
      <c r="V38" s="432">
        <f t="shared" si="9"/>
        <v>4928</v>
      </c>
      <c r="W38" s="432">
        <f t="shared" si="9"/>
        <v>0</v>
      </c>
      <c r="X38" s="432">
        <f t="shared" si="9"/>
        <v>0</v>
      </c>
      <c r="Y38" s="432">
        <f t="shared" si="9"/>
        <v>0</v>
      </c>
      <c r="Z38" s="433">
        <f t="shared" si="9"/>
        <v>88</v>
      </c>
      <c r="AA38" s="434">
        <f t="shared" si="4"/>
        <v>6178</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15</v>
      </c>
      <c r="M39" s="435">
        <f>+ｷ.紙くず!$AA$28</f>
        <v>0</v>
      </c>
      <c r="N39" s="435">
        <f>+ｸ.木くず!$AA$28</f>
        <v>1147</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4928</v>
      </c>
      <c r="W39" s="435">
        <f>+ﾁ.動物のふん尿!$AA$28</f>
        <v>0</v>
      </c>
      <c r="X39" s="435">
        <f>+ﾂ.動物の死体!$AA$28</f>
        <v>0</v>
      </c>
      <c r="Y39" s="435">
        <f>+ﾃ.ばいじん!$AA$28</f>
        <v>0</v>
      </c>
      <c r="Z39" s="436">
        <f>+ﾄ.混合廃棄物その他!$AA$28</f>
        <v>88</v>
      </c>
      <c r="AA39" s="437">
        <f t="shared" si="4"/>
        <v>6178</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24.3</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39</v>
      </c>
      <c r="W42" s="438">
        <f>+ﾁ.動物のふん尿!$R$33</f>
        <v>0</v>
      </c>
      <c r="X42" s="438">
        <f>+ﾂ.動物の死体!$R$33</f>
        <v>0</v>
      </c>
      <c r="Y42" s="438">
        <f>+ﾃ.ばいじん!$R$33</f>
        <v>0</v>
      </c>
      <c r="Z42" s="439">
        <f>+ﾄ.混合廃棄物その他!$R$33</f>
        <v>0</v>
      </c>
      <c r="AA42" s="440">
        <f>SUM(G42:Z42)</f>
        <v>63.3</v>
      </c>
    </row>
    <row r="43" spans="2:27" ht="24" customHeight="1" x14ac:dyDescent="0.15">
      <c r="B43" s="182"/>
      <c r="C43" s="135" t="s">
        <v>237</v>
      </c>
      <c r="D43" s="787" t="s">
        <v>294</v>
      </c>
      <c r="E43" s="787"/>
      <c r="F43" s="788"/>
      <c r="G43" s="444">
        <f>+ｱ.燃え殻!$AL$27</f>
        <v>0</v>
      </c>
      <c r="H43" s="444">
        <f>+ｲ.汚泥!$AL$27</f>
        <v>24.3</v>
      </c>
      <c r="I43" s="444">
        <f>+ｳ.廃油!$AL$27</f>
        <v>0</v>
      </c>
      <c r="J43" s="444">
        <f>+ｴ.廃酸!$AL$27</f>
        <v>0</v>
      </c>
      <c r="K43" s="444">
        <f>+ｵ.廃ｱﾙｶﾘ!$AL$27</f>
        <v>0</v>
      </c>
      <c r="L43" s="444">
        <f>+ｶ.廃ﾌﾟﾗ類!$AL$27</f>
        <v>15</v>
      </c>
      <c r="M43" s="444">
        <f>+ｷ.紙くず!$AL$27</f>
        <v>0</v>
      </c>
      <c r="N43" s="444">
        <f>+ｸ.木くず!$AL$27</f>
        <v>1147</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4967</v>
      </c>
      <c r="W43" s="444">
        <f>+ﾁ.動物のふん尿!$AL$27</f>
        <v>0</v>
      </c>
      <c r="X43" s="444">
        <f>+ﾂ.動物の死体!$AL$27</f>
        <v>0</v>
      </c>
      <c r="Y43" s="444">
        <f>+ﾃ.ばいじん!$AL$27</f>
        <v>0</v>
      </c>
      <c r="Z43" s="445">
        <f>+ﾄ.混合廃棄物その他!$AL$27</f>
        <v>88</v>
      </c>
      <c r="AA43" s="446">
        <f t="shared" si="4"/>
        <v>6241.3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15</v>
      </c>
      <c r="M45" s="450">
        <f>+ｷ.紙くず!$AS$24</f>
        <v>0</v>
      </c>
      <c r="N45" s="450">
        <f>+ｸ.木くず!$AS$24</f>
        <v>1147</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4928</v>
      </c>
      <c r="W45" s="450">
        <f>+ﾁ.動物のふん尿!$AS$24</f>
        <v>0</v>
      </c>
      <c r="X45" s="450">
        <f>+ﾂ.動物の死体!$AS$24</f>
        <v>0</v>
      </c>
      <c r="Y45" s="450">
        <f>+ﾃ.ばいじん!$AS$24</f>
        <v>0</v>
      </c>
      <c r="Z45" s="451">
        <f>+ﾄ.混合廃棄物その他!$AS$24</f>
        <v>88</v>
      </c>
      <c r="AA45" s="452">
        <f t="shared" si="4"/>
        <v>6178</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44.3</v>
      </c>
      <c r="I55" s="506">
        <f t="shared" si="10"/>
        <v>0</v>
      </c>
      <c r="J55" s="506">
        <f t="shared" si="10"/>
        <v>0</v>
      </c>
      <c r="K55" s="506">
        <f t="shared" si="10"/>
        <v>0</v>
      </c>
      <c r="L55" s="506">
        <f t="shared" si="10"/>
        <v>20</v>
      </c>
      <c r="M55" s="506">
        <f t="shared" si="10"/>
        <v>0</v>
      </c>
      <c r="N55" s="506">
        <f t="shared" si="10"/>
        <v>1157</v>
      </c>
      <c r="O55" s="506">
        <f t="shared" si="10"/>
        <v>0</v>
      </c>
      <c r="P55" s="506">
        <f t="shared" si="10"/>
        <v>0</v>
      </c>
      <c r="Q55" s="506">
        <f t="shared" si="10"/>
        <v>0</v>
      </c>
      <c r="R55" s="506">
        <f t="shared" si="10"/>
        <v>0</v>
      </c>
      <c r="S55" s="506">
        <f t="shared" si="10"/>
        <v>2</v>
      </c>
      <c r="T55" s="506">
        <f t="shared" si="10"/>
        <v>0</v>
      </c>
      <c r="U55" s="506">
        <f t="shared" si="10"/>
        <v>0</v>
      </c>
      <c r="V55" s="506">
        <f t="shared" si="10"/>
        <v>11767</v>
      </c>
      <c r="W55" s="506">
        <f t="shared" si="10"/>
        <v>0</v>
      </c>
      <c r="X55" s="506">
        <f t="shared" si="10"/>
        <v>0</v>
      </c>
      <c r="Y55" s="506">
        <f t="shared" si="10"/>
        <v>0</v>
      </c>
      <c r="Z55" s="506">
        <f t="shared" si="10"/>
        <v>188</v>
      </c>
      <c r="AA55" s="507">
        <f>+AA9+AA19+AA20</f>
        <v>13178.3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６ 年 ６ 月 １７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横浜市南区大岡４－８－１２</v>
      </c>
      <c r="K16" s="853"/>
      <c r="L16" s="854"/>
      <c r="M16" s="854"/>
      <c r="N16" s="854"/>
      <c r="O16" s="855"/>
    </row>
    <row r="17" spans="1:48" ht="26.25" customHeight="1" x14ac:dyDescent="0.15">
      <c r="C17" s="249"/>
      <c r="D17" s="250"/>
      <c r="E17" s="250"/>
      <c r="F17" s="250"/>
      <c r="G17" s="250"/>
      <c r="H17" s="254" t="s">
        <v>7</v>
      </c>
      <c r="I17" s="254"/>
      <c r="J17" s="853" t="str">
        <f>+表紙!J40</f>
        <v>青野建設株式会社
代表取締役　髙橋元</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０４５－７１２－７５５８</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　青野建設株式会社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2817</v>
      </c>
      <c r="N25" s="839"/>
      <c r="O25" s="840"/>
    </row>
    <row r="26" spans="1:48" ht="18" customHeight="1" x14ac:dyDescent="0.15">
      <c r="C26" s="819" t="s">
        <v>11</v>
      </c>
      <c r="D26" s="820"/>
      <c r="E26" s="821"/>
      <c r="F26" s="813" t="str">
        <f>+表紙!F49</f>
        <v>　横浜市南区大岡４－８－１２</v>
      </c>
      <c r="G26" s="814"/>
      <c r="H26" s="814"/>
      <c r="I26" s="814"/>
      <c r="J26" s="814"/>
      <c r="K26" s="814"/>
      <c r="L26" s="139" t="s">
        <v>172</v>
      </c>
      <c r="M26" s="259"/>
      <c r="N26" s="817" t="str">
        <f>IF(+表紙!N49="","",+表紙!N49)</f>
        <v>045-712-7558</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　０６３１ 舗装工事業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1561</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43</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6937</v>
      </c>
      <c r="I40" s="293" t="s">
        <v>4</v>
      </c>
      <c r="J40" s="594" t="s">
        <v>324</v>
      </c>
      <c r="K40" s="595"/>
      <c r="L40" s="596"/>
      <c r="M40" s="797">
        <f>+表紙!M63</f>
        <v>6937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6817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2024-06-17T02:27:53Z</dcterms:created>
  <dcterms:modified xsi:type="dcterms:W3CDTF">2024-09-09T01:42:26Z</dcterms:modified>
</cp:coreProperties>
</file>