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8" i="94"/>
  <c r="AA29" i="94"/>
  <c r="H32" i="94"/>
  <c r="H31" i="94" s="1"/>
  <c r="H26" i="94" s="1"/>
  <c r="AA44" i="94"/>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<sst xmlns="http://schemas.openxmlformats.org/spreadsheetml/2006/main" count="3173" uniqueCount="458">
  <si>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</si>
  <si>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</si>
  <si>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</si>
  <si>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</si>
  <si>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</si>
  <si>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</si>
  <si>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</si>
  <si>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</si>
  <si>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</si>
  <si>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</si>
  <si>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</si>
  <si>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</si>
  <si>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</si>
  <si>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</si>
  <si>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</si>
  <si>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</si>
  <si>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</si>
  <si>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</si>
  <si>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</si>
  <si>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</si>
  <si>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</si>
  <si>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</si>
  <si>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</si>
  <si>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</si>
  <si>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</si>
  <si>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</si>
  <si>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</si>
  <si>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</si>
  <si>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</si>
  <si>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</si>
  <si>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</si>
  <si>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</si>
  <si>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</si>
  <si>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</si>
  <si>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</si>
  <si>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</si>
  <si>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</si>
  <si>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</si>
  <si>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</si>
  <si>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</si>
  <si>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</si>
  <si>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</si>
  <si>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</si>
  <si>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</si>
  <si>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</si>
  <si>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</si>
  <si>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</si>
  <si>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</si>
  <si>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</si>
  <si>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</si>
  <si>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</si>
  <si>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</si>
  <si>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</si>
  <si>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</si>
  <si>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</si>
  <si>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</si>
  <si>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</si>
  <si>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</si>
  <si>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</si>
  <si>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</si>
  <si>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</si>
  <si>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</si>
  <si>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</si>
  <si>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</si>
  <si>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</si>
  <si>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</si>
  <si>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</si>
  <si>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</si>
  <si>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</si>
  <si>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</si>
  <si>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</si>
  <si>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</si>
  <si>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</si>
  <si>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</si>
  <si>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</si>
  <si>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</si>
  <si>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</si>
  <si>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</si>
  <si>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</si>
  <si>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</si>
  <si>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</si>
  <si>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</si>
  <si>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</si>
  <si>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</si>
  <si>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</si>
  <si>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</si>
  <si>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</si>
  <si>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</si>
  <si>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</si>
  <si>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</si>
  <si>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</si>
  <si>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</si>
  <si>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</si>
  <si>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</si>
  <si>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</si>
  <si>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</si>
  <si>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</si>
  <si>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</si>
  <si>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</si>
  <si>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</si>
  <si>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</si>
  <si>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</si>
  <si>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</si>
  <si>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</si>
  <si>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</si>
  <si>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</si>
  <si>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</si>
  <si>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</si>
  <si>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</si>
  <si>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</si>
  <si>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</si>
  <si>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</si>
  <si>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</si>
  <si>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</si>
  <si>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</si>
  <si>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</si>
  <si>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</si>
  <si>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</si>
  <si>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</si>
  <si>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</si>
  <si>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</si>
  <si>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</si>
  <si>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</si>
  <si>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</si>
  <si>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</si>
  <si>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</si>
  <si>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</si>
  <si>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</si>
  <si>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</si>
  <si>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</si>
  <si>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</si>
  <si>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</si>
  <si>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</si>
  <si>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</si>
  <si>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</si>
  <si>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</si>
  <si>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</si>
  <si>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</si>
  <si>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</si>
  <si>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</si>
  <si>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</si>
  <si>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</si>
  <si>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</si>
  <si>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</si>
  <si>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</si>
  <si>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</si>
  <si>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</si>
  <si>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</si>
  <si>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</si>
  <si>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</si>
  <si>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</si>
  <si>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</si>
  <si>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</si>
  <si>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</si>
  <si>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</si>
  <si>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</si>
  <si>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</si>
  <si>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</si>
  <si>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</si>
  <si>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</si>
  <si>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</si>
  <si>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</si>
  <si>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</si>
  <si>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</si>
  <si>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</si>
  <si>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</si>
  <si>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</si>
  <si>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</si>
  <si>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</si>
  <si>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</si>
  <si>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</si>
  <si>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</si>
  <si>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</si>
  <si>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</si>
  <si>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</si>
  <si>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</si>
  <si>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</si>
  <si>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</si>
  <si>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</si>
  <si>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</si>
  <si>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</si>
  <si>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</si>
  <si>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</si>
  <si>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</si>
  <si>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</si>
  <si>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</si>
  <si>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</si>
  <si>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</si>
  <si>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</si>
  <si>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</si>
  <si>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</si>
  <si>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</si>
  <si>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</si>
  <si>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</si>
  <si>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</si>
  <si>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</si>
  <si>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</si>
  <si>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</si>
  <si>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</si>
  <si>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</si>
  <si>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</si>
  <si>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</si>
  <si>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</si>
  <si>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</si>
  <si>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</si>
  <si>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</si>
  <si>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</si>
  <si>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</si>
  <si>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</si>
  <si>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</si>
  <si>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</si>
  <si>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</si>
  <si>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</si>
  <si>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</si>
  <si>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</si>
  <si>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</si>
  <si>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</si>
  <si>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</si>
  <si>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</si>
  <si>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</si>
  <si>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</si>
  <si>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</si>
  <si>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</si>
  <si>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</si>
  <si>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</si>
  <si>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</si>
  <si>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</si>
  <si>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</si>
  <si>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</si>
  <si>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</si>
  <si>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</si>
  <si>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</si>
  <si>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</si>
  <si>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</si>
  <si>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</si>
  <si>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</si>
  <si>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</si>
  <si>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</si>
  <si>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</si>
  <si>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</si>
  <si>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</si>
  <si>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</si>
  <si>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</si>
  <si>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</si>
  <si>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</si>
  <si>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</si>
  <si>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</si>
  <si>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</si>
  <si>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</si>
  <si>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</si>
  <si>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</si>
  <si>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</si>
  <si>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</si>
  <si>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</si>
  <si>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</si>
  <si>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</si>
  <si>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</si>
  <si>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</si>
  <si>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</si>
  <si>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</si>
  <si>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</si>
  <si>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</si>
  <si>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</si>
  <si>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</si>
  <si>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</si>
  <si>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</si>
  <si>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</si>
  <si>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</si>
  <si>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</si>
  <si>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</si>
  <si>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</si>
  <si>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</si>
  <si>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</si>
  <si>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</si>
  <si>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</si>
  <si>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</si>
  <si>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</si>
  <si>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</si>
  <si>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</si>
  <si>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</si>
  <si>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</si>
  <si>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</si>
  <si>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</si>
  <si>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</si>
  <si>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</si>
  <si>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</si>
  <si>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</si>
  <si>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</si>
  <si>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</si>
  <si>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</si>
  <si>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</si>
  <si>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</si>
  <si>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</si>
  <si>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</si>
  <si>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</si>
  <si>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</si>
  <si>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</si>
  <si>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</si>
  <si>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</si>
  <si>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</si>
  <si>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</si>
  <si>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</si>
  <si>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</si>
  <si>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</si>
  <si>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</si>
  <si>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</si>
  <si>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</si>
  <si>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</si>
  <si>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</si>
  <si>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</si>
  <si>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</si>
  <si>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</si>
  <si>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</si>
  <si>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</si>
  <si>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</si>
  <si>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</si>
  <si>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</si>
  <si>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</si>
  <si>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</si>
  <si>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</si>
  <si>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</si>
  <si>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</si>
  <si>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</si>
  <si>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</si>
  <si>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</si>
  <si>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</si>
  <si>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</si>
  <si>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</si>
  <si>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</si>
  <si>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</si>
  <si>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</si>
  <si>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</si>
  <si>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</si>
  <si>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</si>
  <si>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</si>
  <si>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</si>
  <si>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</si>
  <si>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</si>
  <si>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</si>
  <si>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</si>
  <si>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</si>
  <si>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</si>
  <si>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</si>
  <si>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</si>
  <si>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</si>
  <si>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</si>
  <si>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</si>
  <si>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</si>
  <si>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</si>
  <si>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</si>
  <si>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</si>
  <si>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</si>
  <si>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</si>
  <si>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</si>
  <si>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</si>
  <si>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</si>
  <si>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</si>
  <si>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</si>
  <si>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</si>
  <si>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</si>
  <si>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</si>
  <si>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</si>
  <si>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</si>
  <si>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</si>
  <si>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</si>
  <si>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</si>
  <si>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</si>
  <si>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</si>
  <si>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</si>
  <si>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</si>
  <si>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</si>
  <si>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</si>
  <si>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</si>
  <si>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</si>
  <si>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</si>
  <si>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</si>
  <si>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</si>
  <si>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</si>
  <si>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</si>
  <si>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</si>
  <si>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</si>
  <si>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</si>
  <si>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</si>
  <si>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</si>
  <si>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</si>
  <si>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</si>
  <si>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</si>
  <si>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</si>
  <si>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</si>
  <si>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</si>
  <si>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</si>
  <si>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</si>
  <si>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</si>
  <si>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</si>
  <si>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</si>
  <si>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</si>
  <si>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</si>
  <si>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</si>
  <si>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</si>
  <si>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</si>
  <si>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</si>
  <si>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</si>
  <si>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</si>
  <si>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</si>
  <si>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</si>
  <si>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</si>
  <si>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</si>
  <si>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</si>
  <si>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</si>
  <si>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</si>
  <si>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</si>
  <si>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</si>
  <si>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</si>
  <si>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</si>
  <si>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</si>
  <si>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</si>
  <si>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</si>
  <si>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</si>
  <si>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</si>
  <si>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</si>
  <si>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</si>
  <si>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</si>
  <si>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</si>
  <si>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</si>
  <si>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</si>
  <si>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</si>
  <si>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</si>
  <si>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</si>
  <si>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</si>
  <si>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</si>
  <si>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</si>
  <si>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</si>
  <si>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</si>
  <si>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</si>
  <si>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</si>
  <si>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</si>
  <si>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</si>
  <si>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</si>
  <si>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</si>
  <si>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</si>
  <si>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</si>
  <si>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</si>
  <si>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</si>
  <si>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</si>
  <si>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</si>
  <si>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東京都新宿区新宿５－６－１１</t>
    <phoneticPr fontId="3"/>
  </si>
  <si>
    <t>株式会社佐藤秀
代表取締役社長　村野忠男</t>
    <phoneticPr fontId="3"/>
  </si>
  <si>
    <t>03-3225-0312</t>
    <phoneticPr fontId="3"/>
  </si>
  <si>
    <t>株式会社佐藤秀</t>
    <phoneticPr fontId="3"/>
  </si>
  <si>
    <t>総合工事業</t>
    <phoneticPr fontId="3"/>
  </si>
  <si>
    <t>建設汚泥　→　凝集固化　→　再生利用
廃プラスチック　→　破砕　→　再生利用
紙くず　→　破砕　→　再生利用
木くず　→　破砕　→　再生利用
金属くず　→　破砕　→　再生利用
ガラス（陶磁器）くず　→　破砕　→　再生利用
がれき類　→　破砕　→　再生利用
混合廃棄物　→　選別　→　破砕　→再生利用</t>
    <rPh sb="0" eb="2">
      <t>ケンセツ</t>
    </rPh>
    <phoneticPr fontId="3"/>
  </si>
  <si>
    <t>別添１ 管理体制図のとおり</t>
    <phoneticPr fontId="3"/>
  </si>
  <si>
    <t>工期短縮。
手戻り手直しの防止。
少梱包の推進。
分別の推進。</t>
    <phoneticPr fontId="3"/>
  </si>
  <si>
    <t>上記の取組を継続する。</t>
    <phoneticPr fontId="3"/>
  </si>
  <si>
    <t>・がれき類（コンクリート塊、アスファルト塊）、木くずは分別を実施
・石綿含有産業廃棄物については、ほかの廃棄物に混入しないように分別、保管を実施
・石膏ボード、金属くずについても分別を実施</t>
    <phoneticPr fontId="3"/>
  </si>
  <si>
    <t>より正確に分別を行う。</t>
    <phoneticPr fontId="3"/>
  </si>
  <si>
    <t>電子マニフェスト利用可能な業者を優先して選ぶ。</t>
    <phoneticPr fontId="3"/>
  </si>
  <si>
    <t>197人</t>
    <rPh sb="3" eb="4">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</si>
</sst>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Normal="115" zoomScaleSheetLayoutView="100" workbookViewId="0"/>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v>45470</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445</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446</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447</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448</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2864</v>
      </c>
      <c r="Q49" s="754"/>
      <c r="R49" s="754"/>
      <c r="S49" s="754"/>
      <c r="T49" s="754"/>
      <c r="U49" s="755"/>
    </row>
    <row r="50" spans="3:54" ht="26.25" customHeight="1" x14ac:dyDescent="0.15">
      <c r="C50" s="726" t="s">
        <v>11</v>
      </c>
      <c r="D50" s="727"/>
      <c r="E50" s="728"/>
      <c r="F50" s="737" t="s">
        <v>445</v>
      </c>
      <c r="G50" s="738"/>
      <c r="H50" s="738"/>
      <c r="I50" s="738"/>
      <c r="J50" s="738"/>
      <c r="K50" s="738"/>
      <c r="L50" s="738"/>
      <c r="M50" s="738"/>
      <c r="N50" s="592" t="s">
        <v>172</v>
      </c>
      <c r="O50" s="595"/>
      <c r="P50" s="596"/>
      <c r="Q50" s="741" t="s">
        <v>447</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449</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3485</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457</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450</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451</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8</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5399.5999999999995</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452</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8</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4859.3999999999996</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453</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454</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455</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5399.5999999999995</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1218.5</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5394.4</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t="s">
        <v>456</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4859.3999999999996</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1096.5999999999999</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4854.7</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453</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株式会社佐藤秀</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F24" sqref="F24:G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3599.6</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3999.6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3599.6</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3599.6</v>
      </c>
      <c r="P27" s="863"/>
      <c r="Q27" s="863"/>
      <c r="R27" s="863"/>
      <c r="S27" s="59" t="s">
        <v>38</v>
      </c>
      <c r="T27" s="80"/>
      <c r="U27" s="80"/>
      <c r="X27" s="78" t="s">
        <v>39</v>
      </c>
      <c r="Y27" s="81"/>
      <c r="AG27" s="68"/>
      <c r="AH27" s="68"/>
      <c r="AI27" s="68"/>
      <c r="AJ27" s="68"/>
      <c r="AK27" s="905">
        <f>+AG18+O27</f>
        <v>3599.6</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3599.6</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3999.6</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3599.6</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3999.6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41.7</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46.3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41.7</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41.7</v>
      </c>
      <c r="P27" s="863"/>
      <c r="Q27" s="863"/>
      <c r="R27" s="863"/>
      <c r="S27" s="59" t="s">
        <v>38</v>
      </c>
      <c r="T27" s="80"/>
      <c r="U27" s="80"/>
      <c r="X27" s="78" t="s">
        <v>39</v>
      </c>
      <c r="Y27" s="81"/>
      <c r="AG27" s="68"/>
      <c r="AH27" s="68"/>
      <c r="AI27" s="68"/>
      <c r="AJ27" s="68"/>
      <c r="AK27" s="905">
        <f>+AG18+O27</f>
        <v>41.7</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41.7</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46.3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46.3</v>
      </c>
      <c r="G30" s="875"/>
      <c r="H30" s="234" t="s">
        <v>198</v>
      </c>
      <c r="L30" s="872"/>
      <c r="O30" s="71"/>
      <c r="Q30" s="862">
        <f>+ROUND(Z28,1)+ROUND(Z29,1)+ROUND(Z30,1)</f>
        <v>41.7</v>
      </c>
      <c r="R30" s="863"/>
      <c r="S30" s="863"/>
      <c r="T30" s="863"/>
      <c r="U30" s="59" t="s">
        <v>16</v>
      </c>
      <c r="X30" s="860" t="s">
        <v>186</v>
      </c>
      <c r="Y30" s="861"/>
      <c r="Z30" s="853"/>
      <c r="AA30" s="854"/>
      <c r="AB30" s="854"/>
      <c r="AC30" s="854"/>
      <c r="AD30" s="854"/>
      <c r="AE30" s="59" t="s">
        <v>13</v>
      </c>
      <c r="AK30" s="814">
        <v>41.7</v>
      </c>
      <c r="AL30" s="815"/>
      <c r="AM30" s="815"/>
      <c r="AN30" s="815"/>
      <c r="AO30" s="67" t="s">
        <v>13</v>
      </c>
      <c r="AR30" s="921"/>
      <c r="AS30" s="918"/>
      <c r="AT30" s="918"/>
      <c r="AU30" s="919"/>
    </row>
    <row r="31" spans="2:48" ht="27" customHeight="1" thickTop="1" thickBot="1" x14ac:dyDescent="0.2">
      <c r="B31" s="888" t="s">
        <v>375</v>
      </c>
      <c r="C31" s="839"/>
      <c r="D31" s="839"/>
      <c r="E31" s="840"/>
      <c r="F31" s="874">
        <v>46.3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29.8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33.1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29.8</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29.8</v>
      </c>
      <c r="P27" s="863"/>
      <c r="Q27" s="863"/>
      <c r="R27" s="863"/>
      <c r="S27" s="59" t="s">
        <v>38</v>
      </c>
      <c r="T27" s="80"/>
      <c r="U27" s="80"/>
      <c r="X27" s="78" t="s">
        <v>39</v>
      </c>
      <c r="Y27" s="81"/>
      <c r="AG27" s="68"/>
      <c r="AH27" s="68"/>
      <c r="AI27" s="68"/>
      <c r="AJ27" s="68"/>
      <c r="AK27" s="905">
        <f>+AG18+O27</f>
        <v>29.8</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29.8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33.1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33.1</v>
      </c>
      <c r="G30" s="875"/>
      <c r="H30" s="234" t="s">
        <v>198</v>
      </c>
      <c r="L30" s="872"/>
      <c r="O30" s="71"/>
      <c r="Q30" s="862">
        <f>+ROUND(Z28,1)+ROUND(Z29,1)+ROUND(Z30,1)</f>
        <v>29.8</v>
      </c>
      <c r="R30" s="863"/>
      <c r="S30" s="863"/>
      <c r="T30" s="863"/>
      <c r="U30" s="59" t="s">
        <v>16</v>
      </c>
      <c r="X30" s="860" t="s">
        <v>186</v>
      </c>
      <c r="Y30" s="861"/>
      <c r="Z30" s="853"/>
      <c r="AA30" s="854"/>
      <c r="AB30" s="854"/>
      <c r="AC30" s="854"/>
      <c r="AD30" s="854"/>
      <c r="AE30" s="59" t="s">
        <v>13</v>
      </c>
      <c r="AK30" s="814">
        <v>29.8</v>
      </c>
      <c r="AL30" s="815"/>
      <c r="AM30" s="815"/>
      <c r="AN30" s="815"/>
      <c r="AO30" s="67" t="s">
        <v>13</v>
      </c>
      <c r="AR30" s="921"/>
      <c r="AS30" s="918"/>
      <c r="AT30" s="918"/>
      <c r="AU30" s="919"/>
    </row>
    <row r="31" spans="2:48" ht="27" customHeight="1" thickTop="1" thickBot="1" x14ac:dyDescent="0.2">
      <c r="B31" s="888" t="s">
        <v>375</v>
      </c>
      <c r="C31" s="839"/>
      <c r="D31" s="839"/>
      <c r="E31" s="840"/>
      <c r="F31" s="874">
        <v>33.1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47.2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52.5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47.2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47.2</v>
      </c>
      <c r="P27" s="863"/>
      <c r="Q27" s="863"/>
      <c r="R27" s="863"/>
      <c r="S27" s="59" t="s">
        <v>38</v>
      </c>
      <c r="T27" s="80"/>
      <c r="U27" s="80"/>
      <c r="X27" s="78" t="s">
        <v>39</v>
      </c>
      <c r="Y27" s="81"/>
      <c r="AG27" s="68"/>
      <c r="AH27" s="68"/>
      <c r="AI27" s="68"/>
      <c r="AJ27" s="68"/>
      <c r="AK27" s="905">
        <f>+AG18+O27</f>
        <v>47.2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47.2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52.5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52.5</v>
      </c>
      <c r="G30" s="875"/>
      <c r="H30" s="234" t="s">
        <v>198</v>
      </c>
      <c r="L30" s="872"/>
      <c r="O30" s="71"/>
      <c r="Q30" s="862">
        <f>+ROUND(Z28,1)+ROUND(Z29,1)+ROUND(Z30,1)</f>
        <v>47.2</v>
      </c>
      <c r="R30" s="863"/>
      <c r="S30" s="863"/>
      <c r="T30" s="863"/>
      <c r="U30" s="59" t="s">
        <v>16</v>
      </c>
      <c r="X30" s="860" t="s">
        <v>186</v>
      </c>
      <c r="Y30" s="861"/>
      <c r="Z30" s="853"/>
      <c r="AA30" s="854"/>
      <c r="AB30" s="854"/>
      <c r="AC30" s="854"/>
      <c r="AD30" s="854"/>
      <c r="AE30" s="59" t="s">
        <v>13</v>
      </c>
      <c r="AK30" s="814">
        <v>47.2</v>
      </c>
      <c r="AL30" s="815"/>
      <c r="AM30" s="815"/>
      <c r="AN30" s="815"/>
      <c r="AO30" s="67" t="s">
        <v>13</v>
      </c>
      <c r="AR30" s="921"/>
      <c r="AS30" s="918"/>
      <c r="AT30" s="918"/>
      <c r="AU30" s="919"/>
    </row>
    <row r="31" spans="2:48" ht="27" customHeight="1" thickTop="1" thickBot="1" x14ac:dyDescent="0.2">
      <c r="B31" s="888" t="s">
        <v>375</v>
      </c>
      <c r="C31" s="839"/>
      <c r="D31" s="839"/>
      <c r="E31" s="840"/>
      <c r="F31" s="874">
        <v>52.5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8"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7.5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8.4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7.5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7.5</v>
      </c>
      <c r="P27" s="863"/>
      <c r="Q27" s="863"/>
      <c r="R27" s="863"/>
      <c r="S27" s="59" t="s">
        <v>38</v>
      </c>
      <c r="T27" s="80"/>
      <c r="U27" s="80"/>
      <c r="X27" s="78" t="s">
        <v>39</v>
      </c>
      <c r="Y27" s="81"/>
      <c r="AG27" s="68"/>
      <c r="AH27" s="68"/>
      <c r="AI27" s="68"/>
      <c r="AJ27" s="68"/>
      <c r="AK27" s="905">
        <f>+AG18+O27</f>
        <v>7.5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7.5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8.4</v>
      </c>
      <c r="G30" s="875"/>
      <c r="H30" s="234" t="s">
        <v>198</v>
      </c>
      <c r="L30" s="872"/>
      <c r="O30" s="71"/>
      <c r="Q30" s="862">
        <f>+ROUND(Z28,1)+ROUND(Z29,1)+ROUND(Z30,1)</f>
        <v>7.5</v>
      </c>
      <c r="R30" s="863"/>
      <c r="S30" s="863"/>
      <c r="T30" s="863"/>
      <c r="U30" s="59" t="s">
        <v>16</v>
      </c>
      <c r="X30" s="860" t="s">
        <v>186</v>
      </c>
      <c r="Y30" s="861"/>
      <c r="Z30" s="853"/>
      <c r="AA30" s="854"/>
      <c r="AB30" s="854"/>
      <c r="AC30" s="854"/>
      <c r="AD30" s="854"/>
      <c r="AE30" s="59" t="s">
        <v>13</v>
      </c>
      <c r="AK30" s="814">
        <v>7.5</v>
      </c>
      <c r="AL30" s="815"/>
      <c r="AM30" s="815"/>
      <c r="AN30" s="815"/>
      <c r="AO30" s="67" t="s">
        <v>13</v>
      </c>
      <c r="AR30" s="921"/>
      <c r="AS30" s="918"/>
      <c r="AT30" s="918"/>
      <c r="AU30" s="919"/>
    </row>
    <row r="31" spans="2:48" ht="27" customHeight="1" thickTop="1" thickBot="1" x14ac:dyDescent="0.2">
      <c r="B31" s="888" t="s">
        <v>375</v>
      </c>
      <c r="C31" s="839"/>
      <c r="D31" s="839"/>
      <c r="E31" s="840"/>
      <c r="F31" s="874">
        <v>8.4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71.599999999999994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79.599999999999994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71.599999999999994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71.599999999999994</v>
      </c>
      <c r="P27" s="863"/>
      <c r="Q27" s="863"/>
      <c r="R27" s="863"/>
      <c r="S27" s="59" t="s">
        <v>38</v>
      </c>
      <c r="T27" s="80"/>
      <c r="U27" s="80"/>
      <c r="X27" s="78" t="s">
        <v>39</v>
      </c>
      <c r="Y27" s="81"/>
      <c r="AG27" s="68"/>
      <c r="AH27" s="68"/>
      <c r="AI27" s="68"/>
      <c r="AJ27" s="68"/>
      <c r="AK27" s="905">
        <f>+AG18+O27</f>
        <v>71.599999999999994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71.599999999999994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79.599999999999994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79.599999999999994</v>
      </c>
      <c r="G30" s="875"/>
      <c r="H30" s="234" t="s">
        <v>198</v>
      </c>
      <c r="L30" s="872"/>
      <c r="O30" s="71"/>
      <c r="Q30" s="862">
        <f>+ROUND(Z28,1)+ROUND(Z29,1)+ROUND(Z30,1)</f>
        <v>71.599999999999994</v>
      </c>
      <c r="R30" s="863"/>
      <c r="S30" s="863"/>
      <c r="T30" s="863"/>
      <c r="U30" s="59" t="s">
        <v>16</v>
      </c>
      <c r="X30" s="860" t="s">
        <v>186</v>
      </c>
      <c r="Y30" s="861"/>
      <c r="Z30" s="853"/>
      <c r="AA30" s="854"/>
      <c r="AB30" s="854"/>
      <c r="AC30" s="854"/>
      <c r="AD30" s="854"/>
      <c r="AE30" s="59" t="s">
        <v>13</v>
      </c>
      <c r="AK30" s="814">
        <v>71.599999999999994</v>
      </c>
      <c r="AL30" s="815"/>
      <c r="AM30" s="815"/>
      <c r="AN30" s="815"/>
      <c r="AO30" s="67" t="s">
        <v>13</v>
      </c>
      <c r="AR30" s="921"/>
      <c r="AS30" s="918"/>
      <c r="AT30" s="918"/>
      <c r="AU30" s="919"/>
    </row>
    <row r="31" spans="2:48" ht="27" customHeight="1" thickTop="1" thickBot="1" x14ac:dyDescent="0.2">
      <c r="B31" s="888" t="s">
        <v>375</v>
      </c>
      <c r="C31" s="839"/>
      <c r="D31" s="839"/>
      <c r="E31" s="840"/>
      <c r="F31" s="874">
        <v>79.599999999999994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922.80000000000007</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1025.4000000000001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918.1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922.80000000000007</v>
      </c>
      <c r="P27" s="863"/>
      <c r="Q27" s="863"/>
      <c r="R27" s="863"/>
      <c r="S27" s="59" t="s">
        <v>38</v>
      </c>
      <c r="T27" s="80"/>
      <c r="U27" s="80"/>
      <c r="X27" s="78" t="s">
        <v>39</v>
      </c>
      <c r="Y27" s="81"/>
      <c r="AG27" s="68"/>
      <c r="AH27" s="68"/>
      <c r="AI27" s="68"/>
      <c r="AJ27" s="68"/>
      <c r="AK27" s="905">
        <f>+AG18+O27</f>
        <v>922.80000000000007</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918.1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1025.4000000000001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844.4</v>
      </c>
      <c r="G30" s="875"/>
      <c r="H30" s="234" t="s">
        <v>198</v>
      </c>
      <c r="L30" s="872"/>
      <c r="O30" s="71"/>
      <c r="Q30" s="862">
        <f>+ROUND(Z28,1)+ROUND(Z29,1)+ROUND(Z30,1)</f>
        <v>918.1</v>
      </c>
      <c r="R30" s="863"/>
      <c r="S30" s="863"/>
      <c r="T30" s="863"/>
      <c r="U30" s="59" t="s">
        <v>16</v>
      </c>
      <c r="X30" s="860" t="s">
        <v>186</v>
      </c>
      <c r="Y30" s="861"/>
      <c r="Z30" s="853"/>
      <c r="AA30" s="854"/>
      <c r="AB30" s="854"/>
      <c r="AC30" s="854"/>
      <c r="AD30" s="854"/>
      <c r="AE30" s="59" t="s">
        <v>13</v>
      </c>
      <c r="AK30" s="814">
        <v>760</v>
      </c>
      <c r="AL30" s="815"/>
      <c r="AM30" s="815"/>
      <c r="AN30" s="815"/>
      <c r="AO30" s="67" t="s">
        <v>13</v>
      </c>
      <c r="AR30" s="921"/>
      <c r="AS30" s="918"/>
      <c r="AT30" s="918"/>
      <c r="AU30" s="919"/>
    </row>
    <row r="31" spans="2:48" ht="27" customHeight="1" thickTop="1" thickBot="1" x14ac:dyDescent="0.2">
      <c r="B31" s="888" t="s">
        <v>375</v>
      </c>
      <c r="C31" s="839"/>
      <c r="D31" s="839"/>
      <c r="E31" s="840"/>
      <c r="F31" s="874">
        <v>1020.2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4.7</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election activeCell="AR18" sqref="AR18:AS1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株式会社佐藤秀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139.19999999999999</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154.69999999999999</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139.19999999999999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139.19999999999999</v>
      </c>
      <c r="P27" s="863"/>
      <c r="Q27" s="863"/>
      <c r="R27" s="863"/>
      <c r="S27" s="59" t="s">
        <v>38</v>
      </c>
      <c r="T27" s="80"/>
      <c r="U27" s="80"/>
      <c r="X27" s="78" t="s">
        <v>39</v>
      </c>
      <c r="Y27" s="81"/>
      <c r="AG27" s="68"/>
      <c r="AH27" s="68"/>
      <c r="AI27" s="68"/>
      <c r="AJ27" s="68"/>
      <c r="AK27" s="905">
        <f>+AG18+O27</f>
        <v>139.19999999999999</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139.19999999999999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154.69999999999999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154.19999999999999</v>
      </c>
      <c r="G30" s="875"/>
      <c r="H30" s="234" t="s">
        <v>198</v>
      </c>
      <c r="L30" s="872"/>
      <c r="O30" s="71"/>
      <c r="Q30" s="862">
        <f>+ROUND(Z28,1)+ROUND(Z29,1)+ROUND(Z30,1)</f>
        <v>139.19999999999999</v>
      </c>
      <c r="R30" s="863"/>
      <c r="S30" s="863"/>
      <c r="T30" s="863"/>
      <c r="U30" s="59" t="s">
        <v>16</v>
      </c>
      <c r="X30" s="860" t="s">
        <v>186</v>
      </c>
      <c r="Y30" s="861"/>
      <c r="Z30" s="853"/>
      <c r="AA30" s="854"/>
      <c r="AB30" s="854"/>
      <c r="AC30" s="854"/>
      <c r="AD30" s="854"/>
      <c r="AE30" s="59" t="s">
        <v>13</v>
      </c>
      <c r="AK30" s="814">
        <v>138.80000000000001</v>
      </c>
      <c r="AL30" s="815"/>
      <c r="AM30" s="815"/>
      <c r="AN30" s="815"/>
      <c r="AO30" s="67" t="s">
        <v>13</v>
      </c>
      <c r="AR30" s="921"/>
      <c r="AS30" s="918"/>
      <c r="AT30" s="918"/>
      <c r="AU30" s="919"/>
    </row>
    <row r="31" spans="2:48" ht="27" customHeight="1" thickTop="1" thickBot="1" x14ac:dyDescent="0.2">
      <c r="B31" s="888" t="s">
        <v>375</v>
      </c>
      <c r="C31" s="839"/>
      <c r="D31" s="839"/>
      <c r="E31" s="840"/>
      <c r="F31" s="874">
        <v>154.69999999999999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株式会社佐藤秀</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3999.6</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46.3</v>
      </c>
      <c r="M9" s="507">
        <f>IF(OR(ｷ.紙くず!F24&gt;0,ｷ.紙くず!F24&lt;0),ｷ.紙くず!F24,IF(M$19&gt;0,"0",0))</f>
        <v>33.1</v>
      </c>
      <c r="N9" s="507">
        <f>IF(OR(ｸ.木くず!F24&gt;0,ｸ.木くず!F24&lt;0),ｸ.木くず!F24,IF(N$19&gt;0,"0",0))</f>
        <v>52.5</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8.4</v>
      </c>
      <c r="T9" s="507">
        <f>IF(OR(ｾ.ｶﾞﾗｽ･ｺﾝｸﾘ･陶磁器くず!F24&gt;0,ｾ.ｶﾞﾗｽ･ｺﾝｸﾘ･陶磁器くず!F24&lt;0),ｾ.ｶﾞﾗｽ･ｺﾝｸﾘ･陶磁器くず!F24,IF(T$19&gt;0,"0",0))</f>
        <v>79.599999999999994</v>
      </c>
      <c r="U9" s="507">
        <f>IF(OR(ｿ.鉱さい!F24&gt;0,ｿ.鉱さい!F24&lt;0),ｿ.鉱さい!F24,IF(U$19&gt;0,"0",0))</f>
        <v>0</v>
      </c>
      <c r="V9" s="507">
        <f>IF(OR(ﾀ.がれき類!F24&gt;0,ﾀ.がれき類!F24&lt;0),ﾀ.がれき類!F24,IF(V$19&gt;0,"0",0))</f>
        <v>1025.4000000000001</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154.69999999999999</v>
      </c>
      <c r="AA9" s="509">
        <f>IF(SUM(G9:Z9)&gt;0,SUM(G9:Z9),IF(AA$19&gt;0,"0",0))</f>
        <v>5399.5999999999995</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3999.6</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46.3</v>
      </c>
      <c r="M14" s="513">
        <f>IF(OR(ｷ.紙くず!F29&gt;0,ｷ.紙くず!F29&lt;0),ｷ.紙くず!F29,IF(M$19&gt;0,"0",0))</f>
        <v>33.1</v>
      </c>
      <c r="N14" s="513">
        <f>IF(OR(ｸ.木くず!F29&gt;0,ｸ.木くず!F29&lt;0),ｸ.木くず!F29,IF(N$19&gt;0,"0",0))</f>
        <v>52.5</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8.4</v>
      </c>
      <c r="T14" s="513">
        <f>IF(OR(ｾ.ｶﾞﾗｽ･ｺﾝｸﾘ･陶磁器くず!F29&gt;0,ｾ.ｶﾞﾗｽ･ｺﾝｸﾘ･陶磁器くず!F29&lt;0),ｾ.ｶﾞﾗｽ･ｺﾝｸﾘ･陶磁器くず!F29,IF(T$19&gt;0,"0",0))</f>
        <v>79.599999999999994</v>
      </c>
      <c r="U14" s="513">
        <f>IF(OR(ｿ.鉱さい!F29&gt;0,ｿ.鉱さい!F29&lt;0),ｿ.鉱さい!F29,IF(U$19&gt;0,"0",0))</f>
        <v>0</v>
      </c>
      <c r="V14" s="513">
        <f>IF(OR(ﾀ.がれき類!F29&gt;0,ﾀ.がれき類!F29&lt;0),ﾀ.がれき類!F29,IF(V$19&gt;0,"0",0))</f>
        <v>1025.4000000000001</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154.69999999999999</v>
      </c>
      <c r="AA14" s="515">
        <f t="shared" si="0"/>
        <v>5399.5999999999995</v>
      </c>
    </row>
    <row r="15" spans="2:27" ht="24" customHeight="1" x14ac:dyDescent="0.15">
      <c r="B15" s="188" t="s">
        <v>228</v>
      </c>
      <c r="C15" s="945" t="s">
        <v>299</v>
      </c>
      <c r="D15" s="945"/>
      <c r="E15" s="945"/>
      <c r="F15" s="946"/>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46.3</v>
      </c>
      <c r="M15" s="513">
        <f>IF(OR(ｷ.紙くず!F30&gt;0,ｷ.紙くず!F30&lt;0),ｷ.紙くず!F30,IF(M$19&gt;0,"0",0))</f>
        <v>33.1</v>
      </c>
      <c r="N15" s="513">
        <f>IF(OR(ｸ.木くず!F30&gt;0,ｸ.木くず!F30&lt;0),ｸ.木くず!F30,IF(N$19&gt;0,"0",0))</f>
        <v>52.5</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8.4</v>
      </c>
      <c r="T15" s="513">
        <f>IF(OR(ｾ.ｶﾞﾗｽ･ｺﾝｸﾘ･陶磁器くず!F30&gt;0,ｾ.ｶﾞﾗｽ･ｺﾝｸﾘ･陶磁器くず!F30&lt;0),ｾ.ｶﾞﾗｽ･ｺﾝｸﾘ･陶磁器くず!F30,IF(T$19&gt;0,"0",0))</f>
        <v>79.599999999999994</v>
      </c>
      <c r="U15" s="513">
        <f>IF(OR(ｿ.鉱さい!F30&gt;0,ｿ.鉱さい!F30&lt;0),ｿ.鉱さい!F30,IF(U$19&gt;0,"0",0))</f>
        <v>0</v>
      </c>
      <c r="V15" s="513">
        <f>IF(OR(ﾀ.がれき類!F30&gt;0,ﾀ.がれき類!F30&lt;0),ﾀ.がれき類!F30,IF(V$19&gt;0,"0",0))</f>
        <v>844.4</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154.19999999999999</v>
      </c>
      <c r="AA15" s="515">
        <f t="shared" si="0"/>
        <v>1218.5</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3999.6</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46.3</v>
      </c>
      <c r="M16" s="513">
        <f>IF(OR(ｷ.紙くず!F31&gt;0,ｷ.紙くず!F31&lt;0),ｷ.紙くず!F31,IF(M$19&gt;0,"0",0))</f>
        <v>33.1</v>
      </c>
      <c r="N16" s="513">
        <f>IF(OR(ｸ.木くず!F31&gt;0,ｸ.木くず!F31&lt;0),ｸ.木くず!F31,IF(N$19&gt;0,"0",0))</f>
        <v>52.5</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8.4</v>
      </c>
      <c r="T16" s="513">
        <f>IF(OR(ｾ.ｶﾞﾗｽ･ｺﾝｸﾘ･陶磁器くず!F31&gt;0,ｾ.ｶﾞﾗｽ･ｺﾝｸﾘ･陶磁器くず!F31&lt;0),ｾ.ｶﾞﾗｽ･ｺﾝｸﾘ･陶磁器くず!F31,IF(T$19&gt;0,"0",0))</f>
        <v>79.599999999999994</v>
      </c>
      <c r="U16" s="513">
        <f>IF(OR(ｿ.鉱さい!F31&gt;0,ｿ.鉱さい!F31&lt;0),ｿ.鉱さい!F31,IF(U$19&gt;0,"0",0))</f>
        <v>0</v>
      </c>
      <c r="V16" s="513">
        <f>IF(OR(ﾀ.がれき類!F31&gt;0,ﾀ.がれき類!F31&lt;0),ﾀ.がれき類!F31,IF(V$19&gt;0,"0",0))</f>
        <v>1020.2</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154.69999999999999</v>
      </c>
      <c r="AA16" s="515">
        <f t="shared" si="0"/>
        <v>5394.4</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3599.6</v>
      </c>
      <c r="I19" s="519">
        <f t="shared" si="1"/>
        <v>0</v>
      </c>
      <c r="J19" s="519">
        <f t="shared" si="1"/>
        <v>0</v>
      </c>
      <c r="K19" s="519">
        <f t="shared" si="1"/>
        <v>0</v>
      </c>
      <c r="L19" s="519">
        <f t="shared" si="1"/>
        <v>41.7</v>
      </c>
      <c r="M19" s="519">
        <f t="shared" si="1"/>
        <v>29.8</v>
      </c>
      <c r="N19" s="519">
        <f t="shared" si="1"/>
        <v>47.2</v>
      </c>
      <c r="O19" s="519">
        <f t="shared" si="1"/>
        <v>0</v>
      </c>
      <c r="P19" s="519">
        <f t="shared" si="1"/>
        <v>0</v>
      </c>
      <c r="Q19" s="519">
        <f t="shared" si="1"/>
        <v>0</v>
      </c>
      <c r="R19" s="519">
        <f t="shared" si="1"/>
        <v>0</v>
      </c>
      <c r="S19" s="519">
        <f t="shared" si="1"/>
        <v>7.5</v>
      </c>
      <c r="T19" s="519">
        <f t="shared" si="1"/>
        <v>71.599999999999994</v>
      </c>
      <c r="U19" s="519">
        <f t="shared" si="1"/>
        <v>0</v>
      </c>
      <c r="V19" s="519">
        <f t="shared" si="1"/>
        <v>922.80000000000007</v>
      </c>
      <c r="W19" s="519">
        <f t="shared" si="1"/>
        <v>0</v>
      </c>
      <c r="X19" s="519">
        <f t="shared" si="1"/>
        <v>0</v>
      </c>
      <c r="Y19" s="519">
        <f t="shared" si="1"/>
        <v>0</v>
      </c>
      <c r="Z19" s="520">
        <f t="shared" si="1"/>
        <v>139.19999999999999</v>
      </c>
      <c r="AA19" s="521">
        <f t="shared" ref="AA19:AA25" si="2">SUM(G19:Z19)</f>
        <v>4859.3999999999996</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3599.6</v>
      </c>
      <c r="I37" s="554">
        <f t="shared" si="8"/>
        <v>0</v>
      </c>
      <c r="J37" s="554">
        <f t="shared" si="8"/>
        <v>0</v>
      </c>
      <c r="K37" s="554">
        <f t="shared" si="8"/>
        <v>0</v>
      </c>
      <c r="L37" s="554">
        <f t="shared" si="8"/>
        <v>41.7</v>
      </c>
      <c r="M37" s="554">
        <f t="shared" si="8"/>
        <v>29.8</v>
      </c>
      <c r="N37" s="554">
        <f t="shared" si="8"/>
        <v>47.2</v>
      </c>
      <c r="O37" s="554">
        <f t="shared" si="8"/>
        <v>0</v>
      </c>
      <c r="P37" s="554">
        <f t="shared" si="8"/>
        <v>0</v>
      </c>
      <c r="Q37" s="554">
        <f t="shared" si="8"/>
        <v>0</v>
      </c>
      <c r="R37" s="554">
        <f t="shared" si="8"/>
        <v>0</v>
      </c>
      <c r="S37" s="554">
        <f t="shared" si="8"/>
        <v>7.5</v>
      </c>
      <c r="T37" s="554">
        <f t="shared" si="8"/>
        <v>71.599999999999994</v>
      </c>
      <c r="U37" s="554">
        <f t="shared" si="8"/>
        <v>0</v>
      </c>
      <c r="V37" s="554">
        <f t="shared" si="8"/>
        <v>922.80000000000007</v>
      </c>
      <c r="W37" s="554">
        <f t="shared" si="8"/>
        <v>0</v>
      </c>
      <c r="X37" s="554">
        <f t="shared" si="8"/>
        <v>0</v>
      </c>
      <c r="Y37" s="554">
        <f t="shared" si="8"/>
        <v>0</v>
      </c>
      <c r="Z37" s="555">
        <f t="shared" si="8"/>
        <v>139.19999999999999</v>
      </c>
      <c r="AA37" s="556">
        <f t="shared" si="4"/>
        <v>4859.3999999999996</v>
      </c>
    </row>
    <row r="38" spans="2:27" ht="24" customHeight="1" x14ac:dyDescent="0.15">
      <c r="B38" s="186"/>
      <c r="C38" s="939"/>
      <c r="D38" s="247"/>
      <c r="E38" s="245" t="s">
        <v>319</v>
      </c>
      <c r="F38" s="585"/>
      <c r="G38" s="545">
        <f t="shared" ref="G38:Z38" si="9">SUM(G39:G41)</f>
        <v>0</v>
      </c>
      <c r="H38" s="545">
        <f t="shared" si="9"/>
        <v>3599.6</v>
      </c>
      <c r="I38" s="545">
        <f t="shared" si="9"/>
        <v>0</v>
      </c>
      <c r="J38" s="545">
        <f t="shared" si="9"/>
        <v>0</v>
      </c>
      <c r="K38" s="545">
        <f t="shared" si="9"/>
        <v>0</v>
      </c>
      <c r="L38" s="545">
        <f t="shared" si="9"/>
        <v>41.7</v>
      </c>
      <c r="M38" s="545">
        <f t="shared" si="9"/>
        <v>29.8</v>
      </c>
      <c r="N38" s="545">
        <f t="shared" si="9"/>
        <v>47.2</v>
      </c>
      <c r="O38" s="545">
        <f t="shared" si="9"/>
        <v>0</v>
      </c>
      <c r="P38" s="545">
        <f t="shared" si="9"/>
        <v>0</v>
      </c>
      <c r="Q38" s="545">
        <f t="shared" si="9"/>
        <v>0</v>
      </c>
      <c r="R38" s="545">
        <f t="shared" si="9"/>
        <v>0</v>
      </c>
      <c r="S38" s="545">
        <f t="shared" si="9"/>
        <v>7.5</v>
      </c>
      <c r="T38" s="545">
        <f t="shared" si="9"/>
        <v>71.599999999999994</v>
      </c>
      <c r="U38" s="545">
        <f t="shared" si="9"/>
        <v>0</v>
      </c>
      <c r="V38" s="545">
        <f t="shared" si="9"/>
        <v>918.1</v>
      </c>
      <c r="W38" s="545">
        <f t="shared" si="9"/>
        <v>0</v>
      </c>
      <c r="X38" s="545">
        <f t="shared" si="9"/>
        <v>0</v>
      </c>
      <c r="Y38" s="545">
        <f t="shared" si="9"/>
        <v>0</v>
      </c>
      <c r="Z38" s="546">
        <f t="shared" si="9"/>
        <v>139.19999999999999</v>
      </c>
      <c r="AA38" s="547">
        <f t="shared" si="4"/>
        <v>4854.7</v>
      </c>
    </row>
    <row r="39" spans="2:27" ht="24" customHeight="1" x14ac:dyDescent="0.15">
      <c r="B39" s="186"/>
      <c r="C39" s="939"/>
      <c r="D39" s="248"/>
      <c r="E39" s="243"/>
      <c r="F39" s="241" t="s">
        <v>233</v>
      </c>
      <c r="G39" s="548">
        <f>+ｱ.燃え殻!$Z$28</f>
        <v>0</v>
      </c>
      <c r="H39" s="548">
        <f>+ｲ.汚泥!$Z$28</f>
        <v>3599.6</v>
      </c>
      <c r="I39" s="548">
        <f>+ｳ.廃油!$Z$28</f>
        <v>0</v>
      </c>
      <c r="J39" s="548">
        <f>+ｴ.廃酸!$Z$28</f>
        <v>0</v>
      </c>
      <c r="K39" s="548">
        <f>+ｵ.廃ｱﾙｶﾘ!$Z$28</f>
        <v>0</v>
      </c>
      <c r="L39" s="548">
        <f>+ｶ.廃ﾌﾟﾗ類!$Z$28</f>
        <v>41.7</v>
      </c>
      <c r="M39" s="548">
        <f>+ｷ.紙くず!$Z$28</f>
        <v>29.8</v>
      </c>
      <c r="N39" s="548">
        <f>+ｸ.木くず!$Z$28</f>
        <v>47.2</v>
      </c>
      <c r="O39" s="548">
        <f>+ｹ.繊維くず!$Z$28</f>
        <v>0</v>
      </c>
      <c r="P39" s="548">
        <f>+ｺ.動植物性残さ!$Z$28</f>
        <v>0</v>
      </c>
      <c r="Q39" s="548">
        <f>+ｻ.動物系固形不要物!$Z$28</f>
        <v>0</v>
      </c>
      <c r="R39" s="548">
        <f>+ｼ.ｺﾞﾑくず!$Z$28</f>
        <v>0</v>
      </c>
      <c r="S39" s="548">
        <f>+ｽ.金属くず!$Z$28</f>
        <v>7.5</v>
      </c>
      <c r="T39" s="548">
        <f>+ｾ.ｶﾞﾗｽ･ｺﾝｸﾘ･陶磁器くず!$Z$28</f>
        <v>71.599999999999994</v>
      </c>
      <c r="U39" s="548">
        <f>+ｿ.鉱さい!$Z$28</f>
        <v>0</v>
      </c>
      <c r="V39" s="548">
        <f>+ﾀ.がれき類!$Z$28</f>
        <v>918.1</v>
      </c>
      <c r="W39" s="548">
        <f>+ﾁ.動物のふん尿!$Z$28</f>
        <v>0</v>
      </c>
      <c r="X39" s="548">
        <f>+ﾂ.動物の死体!$Z$28</f>
        <v>0</v>
      </c>
      <c r="Y39" s="548">
        <f>+ﾃ.ばいじん!$Z$28</f>
        <v>0</v>
      </c>
      <c r="Z39" s="549">
        <f>+ﾄ.混合廃棄物その他!$Z$28</f>
        <v>139.19999999999999</v>
      </c>
      <c r="AA39" s="550">
        <f t="shared" si="4"/>
        <v>4854.7</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4.7</v>
      </c>
      <c r="W42" s="551">
        <f>+ﾁ.動物のふん尿!$Q$33</f>
        <v>0</v>
      </c>
      <c r="X42" s="551">
        <f>+ﾂ.動物の死体!$Q$33</f>
        <v>0</v>
      </c>
      <c r="Y42" s="551">
        <f>+ﾃ.ばいじん!$Q$33</f>
        <v>0</v>
      </c>
      <c r="Z42" s="552">
        <f>+ﾄ.混合廃棄物その他!$Q$33</f>
        <v>0</v>
      </c>
      <c r="AA42" s="553">
        <f>SUM(G42:Z42)</f>
        <v>4.7</v>
      </c>
    </row>
    <row r="43" spans="2:27" ht="24" customHeight="1" x14ac:dyDescent="0.15">
      <c r="B43" s="186"/>
      <c r="C43" s="142" t="s">
        <v>235</v>
      </c>
      <c r="D43" s="958" t="s">
        <v>349</v>
      </c>
      <c r="E43" s="958"/>
      <c r="F43" s="959"/>
      <c r="G43" s="557">
        <f>+ｱ.燃え殻!$AK$27</f>
        <v>0</v>
      </c>
      <c r="H43" s="557">
        <f>+ｲ.汚泥!$AK$27</f>
        <v>3599.6</v>
      </c>
      <c r="I43" s="557">
        <f>+ｳ.廃油!$AK$27</f>
        <v>0</v>
      </c>
      <c r="J43" s="557">
        <f>+ｴ.廃酸!$AK$27</f>
        <v>0</v>
      </c>
      <c r="K43" s="557">
        <f>+ｵ.廃ｱﾙｶﾘ!$AK$27</f>
        <v>0</v>
      </c>
      <c r="L43" s="557">
        <f>+ｶ.廃ﾌﾟﾗ類!$AK$27</f>
        <v>41.7</v>
      </c>
      <c r="M43" s="557">
        <f>+ｷ.紙くず!$AK$27</f>
        <v>29.8</v>
      </c>
      <c r="N43" s="557">
        <f>+ｸ.木くず!$AK$27</f>
        <v>47.2</v>
      </c>
      <c r="O43" s="557">
        <f>+ｹ.繊維くず!$AK$27</f>
        <v>0</v>
      </c>
      <c r="P43" s="557">
        <f>+ｺ.動植物性残さ!$AK$27</f>
        <v>0</v>
      </c>
      <c r="Q43" s="557">
        <f>+ｻ.動物系固形不要物!$AK$27</f>
        <v>0</v>
      </c>
      <c r="R43" s="557">
        <f>+ｼ.ｺﾞﾑくず!$AK$27</f>
        <v>0</v>
      </c>
      <c r="S43" s="557">
        <f>+ｽ.金属くず!$AK$27</f>
        <v>7.5</v>
      </c>
      <c r="T43" s="557">
        <f>+ｾ.ｶﾞﾗｽ･ｺﾝｸﾘ･陶磁器くず!$AK$27</f>
        <v>71.599999999999994</v>
      </c>
      <c r="U43" s="557">
        <f>+ｿ.鉱さい!$AK$27</f>
        <v>0</v>
      </c>
      <c r="V43" s="557">
        <f>+ﾀ.がれき類!$AK$27</f>
        <v>922.80000000000007</v>
      </c>
      <c r="W43" s="557">
        <f>+ﾁ.動物のふん尿!$AK$27</f>
        <v>0</v>
      </c>
      <c r="X43" s="557">
        <f>+ﾂ.動物の死体!$AK$27</f>
        <v>0</v>
      </c>
      <c r="Y43" s="557">
        <f>+ﾃ.ばいじん!$AK$27</f>
        <v>0</v>
      </c>
      <c r="Z43" s="558">
        <f>+ﾄ.混合廃棄物その他!$AK$27</f>
        <v>139.19999999999999</v>
      </c>
      <c r="AA43" s="559">
        <f t="shared" si="4"/>
        <v>4859.3999999999996</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41.7</v>
      </c>
      <c r="M44" s="560">
        <f>+ｷ.紙くず!$AK$30</f>
        <v>29.8</v>
      </c>
      <c r="N44" s="560">
        <f>+ｸ.木くず!$AK$30</f>
        <v>47.2</v>
      </c>
      <c r="O44" s="560">
        <f>+ｹ.繊維くず!$AK$30</f>
        <v>0</v>
      </c>
      <c r="P44" s="560">
        <f>+ｺ.動植物性残さ!$AK$30</f>
        <v>0</v>
      </c>
      <c r="Q44" s="560">
        <f>+ｻ.動物系固形不要物!$AK$30</f>
        <v>0</v>
      </c>
      <c r="R44" s="560">
        <f>+ｼ.ｺﾞﾑくず!$AK$30</f>
        <v>0</v>
      </c>
      <c r="S44" s="560">
        <f>+ｽ.金属くず!$AK$30</f>
        <v>7.5</v>
      </c>
      <c r="T44" s="560">
        <f>+ｾ.ｶﾞﾗｽ･ｺﾝｸﾘ･陶磁器くず!$AK$30</f>
        <v>71.599999999999994</v>
      </c>
      <c r="U44" s="560">
        <f>+ｿ.鉱さい!$AK$30</f>
        <v>0</v>
      </c>
      <c r="V44" s="560">
        <f>+ﾀ.がれき類!$AK$30</f>
        <v>760</v>
      </c>
      <c r="W44" s="560">
        <f>+ﾁ.動物のふん尿!$AK$30</f>
        <v>0</v>
      </c>
      <c r="X44" s="560">
        <f>+ﾂ.動物の死体!$AK$30</f>
        <v>0</v>
      </c>
      <c r="Y44" s="560">
        <f>+ﾃ.ばいじん!$AK$30</f>
        <v>0</v>
      </c>
      <c r="Z44" s="561">
        <f>+ﾄ.混合廃棄物その他!$AK$30</f>
        <v>138.80000000000001</v>
      </c>
      <c r="AA44" s="562">
        <f t="shared" si="4"/>
        <v>1096.5999999999999</v>
      </c>
    </row>
    <row r="45" spans="2:27" ht="24" customHeight="1" x14ac:dyDescent="0.15">
      <c r="B45" s="186"/>
      <c r="C45" s="193"/>
      <c r="D45" s="584" t="s">
        <v>190</v>
      </c>
      <c r="E45" s="968" t="s">
        <v>237</v>
      </c>
      <c r="F45" s="969"/>
      <c r="G45" s="563">
        <f>+ｱ.燃え殻!$AR$24</f>
        <v>0</v>
      </c>
      <c r="H45" s="563">
        <f>+ｲ.汚泥!$AR$24</f>
        <v>3599.6</v>
      </c>
      <c r="I45" s="563">
        <f>+ｳ.廃油!$AR$24</f>
        <v>0</v>
      </c>
      <c r="J45" s="563">
        <f>+ｴ.廃酸!$AR$24</f>
        <v>0</v>
      </c>
      <c r="K45" s="563">
        <f>+ｵ.廃ｱﾙｶﾘ!$AR$24</f>
        <v>0</v>
      </c>
      <c r="L45" s="563">
        <f>+ｶ.廃ﾌﾟﾗ類!$AR$24</f>
        <v>41.7</v>
      </c>
      <c r="M45" s="563">
        <f>+ｷ.紙くず!$AR$24</f>
        <v>29.8</v>
      </c>
      <c r="N45" s="563">
        <f>+ｸ.木くず!$AR$24</f>
        <v>47.2</v>
      </c>
      <c r="O45" s="563">
        <f>+ｹ.繊維くず!$AR$24</f>
        <v>0</v>
      </c>
      <c r="P45" s="563">
        <f>+ｺ.動植物性残さ!$AR$24</f>
        <v>0</v>
      </c>
      <c r="Q45" s="563">
        <f>+ｻ.動物系固形不要物!$AR$24</f>
        <v>0</v>
      </c>
      <c r="R45" s="563">
        <f>+ｼ.ｺﾞﾑくず!$AR$24</f>
        <v>0</v>
      </c>
      <c r="S45" s="563">
        <f>+ｽ.金属くず!$AR$24</f>
        <v>7.5</v>
      </c>
      <c r="T45" s="563">
        <f>+ｾ.ｶﾞﾗｽ･ｺﾝｸﾘ･陶磁器くず!$AR$24</f>
        <v>71.599999999999994</v>
      </c>
      <c r="U45" s="563">
        <f>+ｿ.鉱さい!$AR$24</f>
        <v>0</v>
      </c>
      <c r="V45" s="563">
        <f>+ﾀ.がれき類!$AR$24</f>
        <v>918.1</v>
      </c>
      <c r="W45" s="563">
        <f>+ﾁ.動物のふん尿!$AR$24</f>
        <v>0</v>
      </c>
      <c r="X45" s="563">
        <f>+ﾂ.動物の死体!$AR$24</f>
        <v>0</v>
      </c>
      <c r="Y45" s="563">
        <f>+ﾃ.ばいじん!$AR$24</f>
        <v>0</v>
      </c>
      <c r="Z45" s="564">
        <f>+ﾄ.混合廃棄物その他!$AR$24</f>
        <v>139.19999999999999</v>
      </c>
      <c r="AA45" s="565">
        <f t="shared" si="4"/>
        <v>4854.7</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7599.2</v>
      </c>
      <c r="I55" s="634">
        <f t="shared" si="10"/>
        <v>0</v>
      </c>
      <c r="J55" s="634">
        <f t="shared" si="10"/>
        <v>0</v>
      </c>
      <c r="K55" s="634">
        <f t="shared" si="10"/>
        <v>0</v>
      </c>
      <c r="L55" s="634">
        <f t="shared" si="10"/>
        <v>88</v>
      </c>
      <c r="M55" s="634">
        <f t="shared" si="10"/>
        <v>62.900000000000006</v>
      </c>
      <c r="N55" s="634">
        <f t="shared" si="10"/>
        <v>99.7</v>
      </c>
      <c r="O55" s="634">
        <f t="shared" si="10"/>
        <v>0</v>
      </c>
      <c r="P55" s="634">
        <f t="shared" si="10"/>
        <v>0</v>
      </c>
      <c r="Q55" s="634">
        <f t="shared" si="10"/>
        <v>0</v>
      </c>
      <c r="R55" s="634">
        <f t="shared" si="10"/>
        <v>0</v>
      </c>
      <c r="S55" s="634">
        <f t="shared" si="10"/>
        <v>15.9</v>
      </c>
      <c r="T55" s="634">
        <f t="shared" si="10"/>
        <v>151.19999999999999</v>
      </c>
      <c r="U55" s="634">
        <f t="shared" si="10"/>
        <v>0</v>
      </c>
      <c r="V55" s="634">
        <f t="shared" si="10"/>
        <v>1948.2000000000003</v>
      </c>
      <c r="W55" s="634">
        <f t="shared" si="10"/>
        <v>0</v>
      </c>
      <c r="X55" s="634">
        <f t="shared" si="10"/>
        <v>0</v>
      </c>
      <c r="Y55" s="634">
        <f t="shared" si="10"/>
        <v>0</v>
      </c>
      <c r="Z55" s="634">
        <f t="shared" si="10"/>
        <v>293.89999999999998</v>
      </c>
      <c r="AA55" s="633">
        <f>+AA9+AA19+AA20</f>
        <v>10259</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f>+表紙!P35</f>
        <v>45470</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東京都新宿区新宿５－６－１１</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株式会社佐藤秀
代表取締役社長　村野忠男</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03-3225-0312</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株式会社佐藤秀</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2864</v>
      </c>
      <c r="Q25" s="989"/>
      <c r="R25" s="989"/>
      <c r="S25" s="989"/>
      <c r="T25" s="989"/>
      <c r="U25" s="990"/>
    </row>
    <row r="26" spans="1:22" ht="26.25" customHeight="1" x14ac:dyDescent="0.15">
      <c r="C26" s="1002" t="s">
        <v>11</v>
      </c>
      <c r="D26" s="1003"/>
      <c r="E26" s="1004"/>
      <c r="F26" s="1021" t="str">
        <f>+表紙!F50</f>
        <v>東京都新宿区新宿５－６－１１</v>
      </c>
      <c r="G26" s="1022"/>
      <c r="H26" s="1022"/>
      <c r="I26" s="1022"/>
      <c r="J26" s="1022"/>
      <c r="K26" s="1022"/>
      <c r="L26" s="1022"/>
      <c r="M26" s="1022"/>
      <c r="N26" s="454" t="s">
        <v>172</v>
      </c>
      <c r="O26" s="383"/>
      <c r="P26" s="383"/>
      <c r="Q26" s="1016" t="str">
        <f>IF(+表紙!Q50="","",+表紙!Q50)</f>
        <v>03-3225-0312</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総合工事業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3485</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197人</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8</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5399.5999999999995</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工期短縮。
手戻り手直しの防止。
少梱包の推進。
分別の推進。</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8</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4859.3999999999996</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上記の取組を継続する。</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・がれき類（コンクリート塊、アスファルト塊）、木くずは分別を実施
・石綿含有産業廃棄物については、ほかの廃棄物に混入しないように分別、保管を実施
・石膏ボード、金属くずについても分別を実施</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より正確に分別を行う。</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5399.5999999999995</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1218.5</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5394.4</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電子マニフェスト利用可能な業者を優先して選ぶ。</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4859.3999999999996</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1096.5999999999999</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4854.7</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上記の取組を継続する。</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2024-07-05T05:19:56Z</dcterms:created>
  <dcterms:modified xsi:type="dcterms:W3CDTF">2024-09-09T01:54:11Z</dcterms:modified>
</cp:coreProperties>
</file>