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885" yWindow="720" windowWidth="27915" windowHeight="1548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S55"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92" i="95" l="1"/>
  <c r="V107"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<sst xmlns="http://schemas.openxmlformats.org/spreadsheetml/2006/main" count="3168" uniqueCount="455">
  <si>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</si>
  <si>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</si>
  <si>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</si>
  <si>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</si>
  <si>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</si>
  <si>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</si>
  <si>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</si>
  <si>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</si>
  <si>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</si>
  <si>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</si>
  <si>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</si>
  <si>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</si>
  <si>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</si>
  <si>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</si>
  <si>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</si>
  <si>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</si>
  <si>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</si>
  <si>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</si>
  <si>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</si>
  <si>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</si>
  <si>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</si>
  <si>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</si>
  <si>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</si>
  <si>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</si>
  <si>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</si>
  <si>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</si>
  <si>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</si>
  <si>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</si>
  <si>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</si>
  <si>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</si>
  <si>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</si>
  <si>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</si>
  <si>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</si>
  <si>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</si>
  <si>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</si>
  <si>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</si>
  <si>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</si>
  <si>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</si>
  <si>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</si>
  <si>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</si>
  <si>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</si>
  <si>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</si>
  <si>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</si>
  <si>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</si>
  <si>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</si>
  <si>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</si>
  <si>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</si>
  <si>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</si>
  <si>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</si>
  <si>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</si>
  <si>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</si>
  <si>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</si>
  <si>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</si>
  <si>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</si>
  <si>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</si>
  <si>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</si>
  <si>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</si>
  <si>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</si>
  <si>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</si>
  <si>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</si>
  <si>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</si>
  <si>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</si>
  <si>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</si>
  <si>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</si>
  <si>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</si>
  <si>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</si>
  <si>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</si>
  <si>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</si>
  <si>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</si>
  <si>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</si>
  <si>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</si>
  <si>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</si>
  <si>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</si>
  <si>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</si>
  <si>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</si>
  <si>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</si>
  <si>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</si>
  <si>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</si>
  <si>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</si>
  <si>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</si>
  <si>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</si>
  <si>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</si>
  <si>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</si>
  <si>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</si>
  <si>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</si>
  <si>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</si>
  <si>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</si>
  <si>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</si>
  <si>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</si>
  <si>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</si>
  <si>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</si>
  <si>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</si>
  <si>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</si>
  <si>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</si>
  <si>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</si>
  <si>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</si>
  <si>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</si>
  <si>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</si>
  <si>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</si>
  <si>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</si>
  <si>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</si>
  <si>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</si>
  <si>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</si>
  <si>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</si>
  <si>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</si>
  <si>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</si>
  <si>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</si>
  <si>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</si>
  <si>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</si>
  <si>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</si>
  <si>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</si>
  <si>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</si>
  <si>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</si>
  <si>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</si>
  <si>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</si>
  <si>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</si>
  <si>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</si>
  <si>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</si>
  <si>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</si>
  <si>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</si>
  <si>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</si>
  <si>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</si>
  <si>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</si>
  <si>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</si>
  <si>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</si>
  <si>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</si>
  <si>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</si>
  <si>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</si>
  <si>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</si>
  <si>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</si>
  <si>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</si>
  <si>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</si>
  <si>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</si>
  <si>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</si>
  <si>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</si>
  <si>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</si>
  <si>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</si>
  <si>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</si>
  <si>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</si>
  <si>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</si>
  <si>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</si>
  <si>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</si>
  <si>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</si>
  <si>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</si>
  <si>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</si>
  <si>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</si>
  <si>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</si>
  <si>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</si>
  <si>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</si>
  <si>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</si>
  <si>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</si>
  <si>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</si>
  <si>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</si>
  <si>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</si>
  <si>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</si>
  <si>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</si>
  <si>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</si>
  <si>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</si>
  <si>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</si>
  <si>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</si>
  <si>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</si>
  <si>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</si>
  <si>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</si>
  <si>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</si>
  <si>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</si>
  <si>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</si>
  <si>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</si>
  <si>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</si>
  <si>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</si>
  <si>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</si>
  <si>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</si>
  <si>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</si>
  <si>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</si>
  <si>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</si>
  <si>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</si>
  <si>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</si>
  <si>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</si>
  <si>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</si>
  <si>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</si>
  <si>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</si>
  <si>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</si>
  <si>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</si>
  <si>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</si>
  <si>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</si>
  <si>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</si>
  <si>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</si>
  <si>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</si>
  <si>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</si>
  <si>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</si>
  <si>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</si>
  <si>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</si>
  <si>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</si>
  <si>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</si>
  <si>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</si>
  <si>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</si>
  <si>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</si>
  <si>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</si>
  <si>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</si>
  <si>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</si>
  <si>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</si>
  <si>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</si>
  <si>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</si>
  <si>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</si>
  <si>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</si>
  <si>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</si>
  <si>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</si>
  <si>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</si>
  <si>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</si>
  <si>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</si>
  <si>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</si>
  <si>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</si>
  <si>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</si>
  <si>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</si>
  <si>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</si>
  <si>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</si>
  <si>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</si>
  <si>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</si>
  <si>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</si>
  <si>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</si>
  <si>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</si>
  <si>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</si>
  <si>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</si>
  <si>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</si>
  <si>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</si>
  <si>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</si>
  <si>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</si>
  <si>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</si>
  <si>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</si>
  <si>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</si>
  <si>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</si>
  <si>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</si>
  <si>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</si>
  <si>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</si>
  <si>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</si>
  <si>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</si>
  <si>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</si>
  <si>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</si>
  <si>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</si>
  <si>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</si>
  <si>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</si>
  <si>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</si>
  <si>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</si>
  <si>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</si>
  <si>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</si>
  <si>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</si>
  <si>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</si>
  <si>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</si>
  <si>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</si>
  <si>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</si>
  <si>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</si>
  <si>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</si>
  <si>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</si>
  <si>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</si>
  <si>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</si>
  <si>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</si>
  <si>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</si>
  <si>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</si>
  <si>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</si>
  <si>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</si>
  <si>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</si>
  <si>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</si>
  <si>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</si>
  <si>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</si>
  <si>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</si>
  <si>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</si>
  <si>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</si>
  <si>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</si>
  <si>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</si>
  <si>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</si>
  <si>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</si>
  <si>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</si>
  <si>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</si>
  <si>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</si>
  <si>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</si>
  <si>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</si>
  <si>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</si>
  <si>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</si>
  <si>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</si>
  <si>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</si>
  <si>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</si>
  <si>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</si>
  <si>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</si>
  <si>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</si>
  <si>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</si>
  <si>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</si>
  <si>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</si>
  <si>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</si>
  <si>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</si>
  <si>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</si>
  <si>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</si>
  <si>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</si>
  <si>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</si>
  <si>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</si>
  <si>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</si>
  <si>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</si>
  <si>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</si>
  <si>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</si>
  <si>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</si>
  <si>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</si>
  <si>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</si>
  <si>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</si>
  <si>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</si>
  <si>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</si>
  <si>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</si>
  <si>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</si>
  <si>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</si>
  <si>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</si>
  <si>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</si>
  <si>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</si>
  <si>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</si>
  <si>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</si>
  <si>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</si>
  <si>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</si>
  <si>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</si>
  <si>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</si>
  <si>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</si>
  <si>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</si>
  <si>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</si>
  <si>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</si>
  <si>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</si>
  <si>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</si>
  <si>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</si>
  <si>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</si>
  <si>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</si>
  <si>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</si>
  <si>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</si>
  <si>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</si>
  <si>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</si>
  <si>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</si>
  <si>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</si>
  <si>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</si>
  <si>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</si>
  <si>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</si>
  <si>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</si>
  <si>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</si>
  <si>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</si>
  <si>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</si>
  <si>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</si>
  <si>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</si>
  <si>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</si>
  <si>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</si>
  <si>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</si>
  <si>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</si>
  <si>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</si>
  <si>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</si>
  <si>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</si>
  <si>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</si>
  <si>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</si>
  <si>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</si>
  <si>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</si>
  <si>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</si>
  <si>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</si>
  <si>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</si>
  <si>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</si>
  <si>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</si>
  <si>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</si>
  <si>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</si>
  <si>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</si>
  <si>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</si>
  <si>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</si>
  <si>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</si>
  <si>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</si>
  <si>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</si>
  <si>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</si>
  <si>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</si>
  <si>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</si>
  <si>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</si>
  <si>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</si>
  <si>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</si>
  <si>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</si>
  <si>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</si>
  <si>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</si>
  <si>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</si>
  <si>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</si>
  <si>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</si>
  <si>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</si>
  <si>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</si>
  <si>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</si>
  <si>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</si>
  <si>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</si>
  <si>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</si>
  <si>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</si>
  <si>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</si>
  <si>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</si>
  <si>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</si>
  <si>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</si>
  <si>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</si>
  <si>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</si>
  <si>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</si>
  <si>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</si>
  <si>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</si>
  <si>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</si>
  <si>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</si>
  <si>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</si>
  <si>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</si>
  <si>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</si>
  <si>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</si>
  <si>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</si>
  <si>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</si>
  <si>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</si>
  <si>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</si>
  <si>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</si>
  <si>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</si>
  <si>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</si>
  <si>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</si>
  <si>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</si>
  <si>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</si>
  <si>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</si>
  <si>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</si>
  <si>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</si>
  <si>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</si>
  <si>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</si>
  <si>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</si>
  <si>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</si>
  <si>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</si>
  <si>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</si>
  <si>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</si>
  <si>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</si>
  <si>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</si>
  <si>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</si>
  <si>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</si>
  <si>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</si>
  <si>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</si>
  <si>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</si>
  <si>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</si>
  <si>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</si>
  <si>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</si>
  <si>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</si>
  <si>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</si>
  <si>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</si>
  <si>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</si>
  <si>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</si>
  <si>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</si>
  <si>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</si>
  <si>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</si>
  <si>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</si>
  <si>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</si>
  <si>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</si>
  <si>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</si>
  <si>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</si>
  <si>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</si>
  <si>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</si>
  <si>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</si>
  <si>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</si>
  <si>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</si>
  <si>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横浜市戸塚区鳥が丘12-1</t>
    <rPh sb="0" eb="13">
      <t>ヨコハマシ</t>
    </rPh>
    <phoneticPr fontId="3"/>
  </si>
  <si>
    <t>株式会社信友建設
代表取締役　福嶋 隆太郎</t>
    <rPh sb="0" eb="8">
      <t>シンユウ</t>
    </rPh>
    <rPh sb="9" eb="11">
      <t>ダイヒョウ</t>
    </rPh>
    <rPh sb="11" eb="14">
      <t>トリシマリヤク</t>
    </rPh>
    <rPh sb="15" eb="17">
      <t>フクシマ</t>
    </rPh>
    <rPh sb="18" eb="21">
      <t>リュウタロウ</t>
    </rPh>
    <phoneticPr fontId="3"/>
  </si>
  <si>
    <t>045-860-2615</t>
    <phoneticPr fontId="3"/>
  </si>
  <si>
    <t>横浜市内各現場</t>
    <rPh sb="0" eb="4">
      <t>ヨコハマシナイ</t>
    </rPh>
    <rPh sb="4" eb="7">
      <t>カクゲンバ</t>
    </rPh>
    <phoneticPr fontId="3"/>
  </si>
  <si>
    <t>横浜市</t>
    <rPh sb="0" eb="2">
      <t>ヨコハマ</t>
    </rPh>
    <rPh sb="2" eb="3">
      <t>シ</t>
    </rPh>
    <phoneticPr fontId="3"/>
  </si>
  <si>
    <t>総合工事業</t>
    <rPh sb="0" eb="2">
      <t>ソウゴウ</t>
    </rPh>
    <rPh sb="2" eb="5">
      <t>コウジギョウ</t>
    </rPh>
    <phoneticPr fontId="3"/>
  </si>
  <si>
    <t xml:space="preserve">　各現場担当者 → 安全管理部 → ①建築部部長
　　　　　　　　　　　　　　　　　　　　　 ①土木部部長
　　　　　　　　　　　　　　　　　　　　　 ②常務
　　　　　　　　　　　　　　　　　　　　　 ③社長
</t>
    <rPh sb="1" eb="2">
      <t>カク</t>
    </rPh>
    <rPh sb="2" eb="4">
      <t>ゲンバ</t>
    </rPh>
    <rPh sb="4" eb="7">
      <t>タントウシャ</t>
    </rPh>
    <rPh sb="10" eb="15">
      <t>アンゼンカンリブ</t>
    </rPh>
    <rPh sb="19" eb="22">
      <t>ケンチクブ</t>
    </rPh>
    <rPh sb="22" eb="24">
      <t>ブチョウ</t>
    </rPh>
    <rPh sb="48" eb="51">
      <t>ドボクブ</t>
    </rPh>
    <rPh sb="51" eb="53">
      <t>ブチョウ</t>
    </rPh>
    <rPh sb="77" eb="79">
      <t>ジョウム</t>
    </rPh>
    <rPh sb="103" eb="105">
      <t>シャチョウ</t>
    </rPh>
    <phoneticPr fontId="3"/>
  </si>
  <si>
    <t>令和6年  7月  8日</t>
    <phoneticPr fontId="3"/>
  </si>
  <si>
    <t>新規</t>
    <rPh sb="0" eb="2">
      <t>シンキ</t>
    </rPh>
    <phoneticPr fontId="3"/>
  </si>
  <si>
    <t>汚泥→混錬→再資源化
廃プラ類→破砕・圧縮→再資源化
金属くず→選別→売却→再資源化
ガラス・コンクリ・陶磁器→破砕→再資源化
がれき類→破砕→再資源化
混合廃棄物→破砕・選別→再資源化・埋立</t>
    <rPh sb="0" eb="2">
      <t>オデイ</t>
    </rPh>
    <rPh sb="3" eb="5">
      <t>コンレン</t>
    </rPh>
    <rPh sb="6" eb="10">
      <t>サイシゲンカ</t>
    </rPh>
    <rPh sb="11" eb="12">
      <t>ハイ</t>
    </rPh>
    <rPh sb="14" eb="15">
      <t>ルイ</t>
    </rPh>
    <rPh sb="16" eb="18">
      <t>ハサイ</t>
    </rPh>
    <rPh sb="19" eb="21">
      <t>アッシュク</t>
    </rPh>
    <rPh sb="22" eb="23">
      <t>サイ</t>
    </rPh>
    <rPh sb="23" eb="25">
      <t>シゲン</t>
    </rPh>
    <rPh sb="25" eb="26">
      <t>カ</t>
    </rPh>
    <rPh sb="27" eb="29">
      <t>キンゾク</t>
    </rPh>
    <rPh sb="32" eb="34">
      <t>センベツ</t>
    </rPh>
    <rPh sb="35" eb="37">
      <t>バイキャク</t>
    </rPh>
    <rPh sb="38" eb="39">
      <t>サイ</t>
    </rPh>
    <rPh sb="39" eb="41">
      <t>シゲン</t>
    </rPh>
    <rPh sb="41" eb="42">
      <t>カ</t>
    </rPh>
    <rPh sb="52" eb="55">
      <t>トウジキ</t>
    </rPh>
    <rPh sb="56" eb="58">
      <t>ハサイ</t>
    </rPh>
    <rPh sb="59" eb="60">
      <t>サイ</t>
    </rPh>
    <rPh sb="60" eb="62">
      <t>シゲン</t>
    </rPh>
    <rPh sb="62" eb="63">
      <t>カ</t>
    </rPh>
    <rPh sb="67" eb="68">
      <t>ルイ</t>
    </rPh>
    <rPh sb="69" eb="71">
      <t>ハサイ</t>
    </rPh>
    <rPh sb="72" eb="73">
      <t>サイ</t>
    </rPh>
    <rPh sb="73" eb="75">
      <t>シゲン</t>
    </rPh>
    <rPh sb="75" eb="76">
      <t>カ</t>
    </rPh>
    <rPh sb="77" eb="79">
      <t>コンゴウ</t>
    </rPh>
    <rPh sb="79" eb="81">
      <t>ハイキ</t>
    </rPh>
    <rPh sb="81" eb="82">
      <t>ブツ</t>
    </rPh>
    <rPh sb="89" eb="93">
      <t>サイシゲンカ</t>
    </rPh>
    <rPh sb="94" eb="96">
      <t>ウメタテ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</si>
</sst>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8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8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D28" zoomScale="95" zoomScaleNormal="115" zoomScaleSheetLayoutView="95" workbookViewId="0">
      <selection activeCell="Y39" sqref="Y3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452</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41</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445</v>
      </c>
      <c r="M40" s="618"/>
      <c r="N40" s="618"/>
      <c r="O40" s="618"/>
      <c r="P40" s="618"/>
      <c r="Q40" s="618"/>
      <c r="R40" s="618"/>
      <c r="S40" s="618"/>
      <c r="T40" s="618"/>
      <c r="U40" s="619"/>
      <c r="W40" s="21"/>
      <c r="X40" s="21"/>
    </row>
    <row r="41" spans="1:25" ht="26.25" customHeight="1" x14ac:dyDescent="0.15">
      <c r="C41" s="86"/>
      <c r="I41" s="25"/>
      <c r="J41" s="25" t="s">
        <v>7</v>
      </c>
      <c r="K41" s="25"/>
      <c r="L41" s="618" t="s">
        <v>446</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447</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448</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t="s">
        <v>453</v>
      </c>
      <c r="Q49" s="598"/>
      <c r="R49" s="598"/>
      <c r="S49" s="598"/>
      <c r="T49" s="598"/>
      <c r="U49" s="599"/>
    </row>
    <row r="50" spans="3:23" ht="26.25" customHeight="1" x14ac:dyDescent="0.15">
      <c r="C50" s="570" t="s">
        <v>11</v>
      </c>
      <c r="D50" s="571"/>
      <c r="E50" s="572"/>
      <c r="F50" s="581" t="s">
        <v>449</v>
      </c>
      <c r="G50" s="582"/>
      <c r="H50" s="582"/>
      <c r="I50" s="582"/>
      <c r="J50" s="582"/>
      <c r="K50" s="582"/>
      <c r="L50" s="582"/>
      <c r="M50" s="582"/>
      <c r="N50" s="341" t="s">
        <v>172</v>
      </c>
      <c r="O50" s="449"/>
      <c r="P50" s="450"/>
      <c r="Q50" s="585" t="s">
        <v>447</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450</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49</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454</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451</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6</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4272</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6</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4272</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4272</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4272</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4272</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4272</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v>
      </c>
      <c r="P27" s="700"/>
      <c r="Q27" s="700"/>
      <c r="R27" s="700"/>
      <c r="S27" s="49" t="s">
        <v>38</v>
      </c>
      <c r="T27" s="70"/>
      <c r="U27" s="70"/>
      <c r="X27" s="68" t="s">
        <v>39</v>
      </c>
      <c r="Y27" s="71"/>
      <c r="AG27" s="58"/>
      <c r="AH27" s="58"/>
      <c r="AI27" s="58"/>
      <c r="AJ27" s="58"/>
      <c r="AK27" s="742">
        <f>+AG18+O27</f>
        <v>6</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6</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6</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15</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15</v>
      </c>
      <c r="P27" s="700"/>
      <c r="Q27" s="700"/>
      <c r="R27" s="700"/>
      <c r="S27" s="49" t="s">
        <v>38</v>
      </c>
      <c r="T27" s="70"/>
      <c r="U27" s="70"/>
      <c r="X27" s="68" t="s">
        <v>39</v>
      </c>
      <c r="Y27" s="71"/>
      <c r="AG27" s="58"/>
      <c r="AH27" s="58"/>
      <c r="AI27" s="58"/>
      <c r="AJ27" s="58"/>
      <c r="AK27" s="742">
        <f>+AG18+O27</f>
        <v>15</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15</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15</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15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6" workbookViewId="0">
      <selection activeCell="F26" sqref="F26:G2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3990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3990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3990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3990</v>
      </c>
      <c r="P27" s="700"/>
      <c r="Q27" s="700"/>
      <c r="R27" s="700"/>
      <c r="S27" s="49" t="s">
        <v>38</v>
      </c>
      <c r="T27" s="70"/>
      <c r="U27" s="70"/>
      <c r="X27" s="68" t="s">
        <v>39</v>
      </c>
      <c r="Y27" s="71"/>
      <c r="AG27" s="58"/>
      <c r="AH27" s="58"/>
      <c r="AI27" s="58"/>
      <c r="AJ27" s="58"/>
      <c r="AK27" s="742">
        <f>+AG18+O27</f>
        <v>3990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3990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3990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3990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3990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横浜市内各現場</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59</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59</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59</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59</v>
      </c>
      <c r="P27" s="700"/>
      <c r="Q27" s="700"/>
      <c r="R27" s="700"/>
      <c r="S27" s="49" t="s">
        <v>38</v>
      </c>
      <c r="T27" s="70"/>
      <c r="U27" s="70"/>
      <c r="X27" s="68" t="s">
        <v>39</v>
      </c>
      <c r="Y27" s="71"/>
      <c r="AG27" s="58"/>
      <c r="AH27" s="58"/>
      <c r="AI27" s="58"/>
      <c r="AJ27" s="58"/>
      <c r="AK27" s="742">
        <f>+AG18+O27</f>
        <v>59</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59</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59</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59</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59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横浜市内各現場</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200</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2</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6</v>
      </c>
      <c r="T9" s="377">
        <f>IF(OR(ｾ.ｶﾞﾗｽ･ｺﾝｸﾘ･陶磁器くず!F24&gt;0,ｾ.ｶﾞﾗｽ･ｺﾝｸﾘ･陶磁器くず!F24&lt;0),ｾ.ｶﾞﾗｽ･ｺﾝｸﾘ･陶磁器くず!F24,IF(T$19&gt;0,"0",0))</f>
        <v>15</v>
      </c>
      <c r="U9" s="377">
        <f>IF(OR(ｿ.鉱さい!F24&gt;0,ｿ.鉱さい!F24&lt;0),ｿ.鉱さい!F24,IF(U$19&gt;0,"0",0))</f>
        <v>0</v>
      </c>
      <c r="V9" s="377">
        <f>IF(OR(ﾀ.がれき類!F24&gt;0,ﾀ.がれき類!F24&lt;0),ﾀ.がれき類!F24,IF(V$19&gt;0,"0",0))</f>
        <v>3990</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59</v>
      </c>
      <c r="AA9" s="379">
        <f>IF(SUM(G9:Z9)&gt;0,SUM(G9:Z9),IF(AA$19&gt;0,"0",0))</f>
        <v>4272</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200</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2</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6</v>
      </c>
      <c r="T14" s="383">
        <f>IF(OR(ｾ.ｶﾞﾗｽ･ｺﾝｸﾘ･陶磁器くず!F29&gt;0,ｾ.ｶﾞﾗｽ･ｺﾝｸﾘ･陶磁器くず!F29&lt;0),ｾ.ｶﾞﾗｽ･ｺﾝｸﾘ･陶磁器くず!F29,IF(T$19&gt;0,"0",0))</f>
        <v>15</v>
      </c>
      <c r="U14" s="383">
        <f>IF(OR(ｿ.鉱さい!F29&gt;0,ｿ.鉱さい!F29&lt;0),ｿ.鉱さい!F29,IF(U$19&gt;0,"0",0))</f>
        <v>0</v>
      </c>
      <c r="V14" s="383">
        <f>IF(OR(ﾀ.がれき類!F29&gt;0,ﾀ.がれき類!F29&lt;0),ﾀ.がれき類!F29,IF(V$19&gt;0,"0",0))</f>
        <v>3990</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59</v>
      </c>
      <c r="AA14" s="385">
        <f t="shared" si="0"/>
        <v>4272</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t="str">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200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2</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6</v>
      </c>
      <c r="T16" s="383">
        <f>IF(OR(ｾ.ｶﾞﾗｽ･ｺﾝｸﾘ･陶磁器くず!F31&gt;0,ｾ.ｶﾞﾗｽ･ｺﾝｸﾘ･陶磁器くず!F31&lt;0),ｾ.ｶﾞﾗｽ･ｺﾝｸﾘ･陶磁器くず!F31,IF(T$19&gt;0,"0",0))</f>
        <v>15</v>
      </c>
      <c r="U16" s="383">
        <f>IF(OR(ｿ.鉱さい!F31&gt;0,ｿ.鉱さい!F31&lt;0),ｿ.鉱さい!F31,IF(U$19&gt;0,"0",0))</f>
        <v>0</v>
      </c>
      <c r="V16" s="383">
        <f>IF(OR(ﾀ.がれき類!F31&gt;0,ﾀ.がれき類!F31&lt;0),ﾀ.がれき類!F31,IF(V$19&gt;0,"0",0))</f>
        <v>3990</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59</v>
      </c>
      <c r="AA16" s="385">
        <f t="shared" si="0"/>
        <v>4272</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200</v>
      </c>
      <c r="I19" s="389">
        <f t="shared" si="1"/>
        <v>0</v>
      </c>
      <c r="J19" s="389">
        <f t="shared" si="1"/>
        <v>0</v>
      </c>
      <c r="K19" s="389">
        <f t="shared" si="1"/>
        <v>0</v>
      </c>
      <c r="L19" s="389">
        <f t="shared" si="1"/>
        <v>2</v>
      </c>
      <c r="M19" s="389">
        <f t="shared" si="1"/>
        <v>0</v>
      </c>
      <c r="N19" s="389">
        <f t="shared" si="1"/>
        <v>0</v>
      </c>
      <c r="O19" s="389">
        <f t="shared" si="1"/>
        <v>0</v>
      </c>
      <c r="P19" s="389">
        <f t="shared" si="1"/>
        <v>0</v>
      </c>
      <c r="Q19" s="389">
        <f t="shared" si="1"/>
        <v>0</v>
      </c>
      <c r="R19" s="389">
        <f t="shared" si="1"/>
        <v>0</v>
      </c>
      <c r="S19" s="389">
        <f t="shared" si="1"/>
        <v>6</v>
      </c>
      <c r="T19" s="389">
        <f t="shared" si="1"/>
        <v>15</v>
      </c>
      <c r="U19" s="389">
        <f t="shared" si="1"/>
        <v>0</v>
      </c>
      <c r="V19" s="389">
        <f t="shared" si="1"/>
        <v>3990</v>
      </c>
      <c r="W19" s="389">
        <f t="shared" si="1"/>
        <v>0</v>
      </c>
      <c r="X19" s="389">
        <f t="shared" si="1"/>
        <v>0</v>
      </c>
      <c r="Y19" s="389">
        <f t="shared" si="1"/>
        <v>0</v>
      </c>
      <c r="Z19" s="390">
        <f t="shared" si="1"/>
        <v>59</v>
      </c>
      <c r="AA19" s="391">
        <f t="shared" ref="AA19:AA25" si="2">SUM(G19:Z19)</f>
        <v>4272</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200</v>
      </c>
      <c r="I37" s="424">
        <f t="shared" si="8"/>
        <v>0</v>
      </c>
      <c r="J37" s="424">
        <f t="shared" si="8"/>
        <v>0</v>
      </c>
      <c r="K37" s="424">
        <f t="shared" si="8"/>
        <v>0</v>
      </c>
      <c r="L37" s="424">
        <f t="shared" si="8"/>
        <v>2</v>
      </c>
      <c r="M37" s="424">
        <f t="shared" si="8"/>
        <v>0</v>
      </c>
      <c r="N37" s="424">
        <f t="shared" si="8"/>
        <v>0</v>
      </c>
      <c r="O37" s="424">
        <f t="shared" si="8"/>
        <v>0</v>
      </c>
      <c r="P37" s="424">
        <f t="shared" si="8"/>
        <v>0</v>
      </c>
      <c r="Q37" s="424">
        <f t="shared" si="8"/>
        <v>0</v>
      </c>
      <c r="R37" s="424">
        <f t="shared" si="8"/>
        <v>0</v>
      </c>
      <c r="S37" s="424">
        <f t="shared" si="8"/>
        <v>6</v>
      </c>
      <c r="T37" s="424">
        <f t="shared" si="8"/>
        <v>15</v>
      </c>
      <c r="U37" s="424">
        <f t="shared" si="8"/>
        <v>0</v>
      </c>
      <c r="V37" s="424">
        <f t="shared" si="8"/>
        <v>3990</v>
      </c>
      <c r="W37" s="424">
        <f t="shared" si="8"/>
        <v>0</v>
      </c>
      <c r="X37" s="424">
        <f t="shared" si="8"/>
        <v>0</v>
      </c>
      <c r="Y37" s="424">
        <f t="shared" si="8"/>
        <v>0</v>
      </c>
      <c r="Z37" s="425">
        <f t="shared" si="8"/>
        <v>59</v>
      </c>
      <c r="AA37" s="426">
        <f t="shared" si="4"/>
        <v>4272</v>
      </c>
    </row>
    <row r="38" spans="2:27" ht="24" customHeight="1" x14ac:dyDescent="0.15">
      <c r="B38" s="170"/>
      <c r="C38" s="776"/>
      <c r="D38" s="227"/>
      <c r="E38" s="225" t="s">
        <v>319</v>
      </c>
      <c r="F38" s="443"/>
      <c r="G38" s="415">
        <f t="shared" ref="G38:Z38" si="9">SUM(G39:G41)</f>
        <v>0</v>
      </c>
      <c r="H38" s="415">
        <f t="shared" si="9"/>
        <v>200</v>
      </c>
      <c r="I38" s="415">
        <f t="shared" si="9"/>
        <v>0</v>
      </c>
      <c r="J38" s="415">
        <f t="shared" si="9"/>
        <v>0</v>
      </c>
      <c r="K38" s="415">
        <f t="shared" si="9"/>
        <v>0</v>
      </c>
      <c r="L38" s="415">
        <f t="shared" si="9"/>
        <v>2</v>
      </c>
      <c r="M38" s="415">
        <f t="shared" si="9"/>
        <v>0</v>
      </c>
      <c r="N38" s="415">
        <f t="shared" si="9"/>
        <v>0</v>
      </c>
      <c r="O38" s="415">
        <f t="shared" si="9"/>
        <v>0</v>
      </c>
      <c r="P38" s="415">
        <f t="shared" si="9"/>
        <v>0</v>
      </c>
      <c r="Q38" s="415">
        <f t="shared" si="9"/>
        <v>0</v>
      </c>
      <c r="R38" s="415">
        <f t="shared" si="9"/>
        <v>0</v>
      </c>
      <c r="S38" s="415">
        <f t="shared" si="9"/>
        <v>6</v>
      </c>
      <c r="T38" s="415">
        <f t="shared" si="9"/>
        <v>15</v>
      </c>
      <c r="U38" s="415">
        <f t="shared" si="9"/>
        <v>0</v>
      </c>
      <c r="V38" s="415">
        <f t="shared" si="9"/>
        <v>3990</v>
      </c>
      <c r="W38" s="415">
        <f t="shared" si="9"/>
        <v>0</v>
      </c>
      <c r="X38" s="415">
        <f t="shared" si="9"/>
        <v>0</v>
      </c>
      <c r="Y38" s="415">
        <f t="shared" si="9"/>
        <v>0</v>
      </c>
      <c r="Z38" s="416">
        <f t="shared" si="9"/>
        <v>59</v>
      </c>
      <c r="AA38" s="417">
        <f t="shared" si="4"/>
        <v>4272</v>
      </c>
    </row>
    <row r="39" spans="2:27" ht="24" customHeight="1" x14ac:dyDescent="0.15">
      <c r="B39" s="170"/>
      <c r="C39" s="776"/>
      <c r="D39" s="228"/>
      <c r="E39" s="223"/>
      <c r="F39" s="221" t="s">
        <v>233</v>
      </c>
      <c r="G39" s="418">
        <f>+ｱ.燃え殻!$Z$28</f>
        <v>0</v>
      </c>
      <c r="H39" s="418">
        <f>+ｲ.汚泥!$Z$28</f>
        <v>200</v>
      </c>
      <c r="I39" s="418">
        <f>+ｳ.廃油!$Z$28</f>
        <v>0</v>
      </c>
      <c r="J39" s="418">
        <f>+ｴ.廃酸!$Z$28</f>
        <v>0</v>
      </c>
      <c r="K39" s="418">
        <f>+ｵ.廃ｱﾙｶﾘ!$Z$28</f>
        <v>0</v>
      </c>
      <c r="L39" s="418">
        <f>+ｶ.廃ﾌﾟﾗ類!$Z$28</f>
        <v>2</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6</v>
      </c>
      <c r="T39" s="418">
        <f>+ｾ.ｶﾞﾗｽ･ｺﾝｸﾘ･陶磁器くず!$Z$28</f>
        <v>15</v>
      </c>
      <c r="U39" s="418">
        <f>+ｿ.鉱さい!$Z$28</f>
        <v>0</v>
      </c>
      <c r="V39" s="418">
        <f>+ﾀ.がれき類!$Z$28</f>
        <v>3990</v>
      </c>
      <c r="W39" s="418">
        <f>+ﾁ.動物のふん尿!$Z$28</f>
        <v>0</v>
      </c>
      <c r="X39" s="418">
        <f>+ﾂ.動物の死体!$Z$28</f>
        <v>0</v>
      </c>
      <c r="Y39" s="418">
        <f>+ﾃ.ばいじん!$Z$28</f>
        <v>0</v>
      </c>
      <c r="Z39" s="419">
        <f>+ﾄ.混合廃棄物その他!$Z$28</f>
        <v>59</v>
      </c>
      <c r="AA39" s="420">
        <f t="shared" si="4"/>
        <v>4272</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200</v>
      </c>
      <c r="I43" s="427">
        <f>+ｳ.廃油!$AK$27</f>
        <v>0</v>
      </c>
      <c r="J43" s="427">
        <f>+ｴ.廃酸!$AK$27</f>
        <v>0</v>
      </c>
      <c r="K43" s="427">
        <f>+ｵ.廃ｱﾙｶﾘ!$AK$27</f>
        <v>0</v>
      </c>
      <c r="L43" s="427">
        <f>+ｶ.廃ﾌﾟﾗ類!$AK$27</f>
        <v>2</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6</v>
      </c>
      <c r="T43" s="427">
        <f>+ｾ.ｶﾞﾗｽ･ｺﾝｸﾘ･陶磁器くず!$AK$27</f>
        <v>15</v>
      </c>
      <c r="U43" s="427">
        <f>+ｿ.鉱さい!$AK$27</f>
        <v>0</v>
      </c>
      <c r="V43" s="427">
        <f>+ﾀ.がれき類!$AK$27</f>
        <v>3990</v>
      </c>
      <c r="W43" s="427">
        <f>+ﾁ.動物のふん尿!$AK$27</f>
        <v>0</v>
      </c>
      <c r="X43" s="427">
        <f>+ﾂ.動物の死体!$AK$27</f>
        <v>0</v>
      </c>
      <c r="Y43" s="427">
        <f>+ﾃ.ばいじん!$AK$27</f>
        <v>0</v>
      </c>
      <c r="Z43" s="428">
        <f>+ﾄ.混合廃棄物その他!$AK$27</f>
        <v>59</v>
      </c>
      <c r="AA43" s="429">
        <f t="shared" si="4"/>
        <v>4272</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200</v>
      </c>
      <c r="I45" s="433">
        <f>+ｳ.廃油!$AR$24</f>
        <v>0</v>
      </c>
      <c r="J45" s="433">
        <f>+ｴ.廃酸!$AR$24</f>
        <v>0</v>
      </c>
      <c r="K45" s="433">
        <f>+ｵ.廃ｱﾙｶﾘ!$AR$24</f>
        <v>0</v>
      </c>
      <c r="L45" s="433">
        <f>+ｶ.廃ﾌﾟﾗ類!$AR$24</f>
        <v>2</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6</v>
      </c>
      <c r="T45" s="433">
        <f>+ｾ.ｶﾞﾗｽ･ｺﾝｸﾘ･陶磁器くず!$AR$24</f>
        <v>15</v>
      </c>
      <c r="U45" s="433">
        <f>+ｿ.鉱さい!$AR$24</f>
        <v>0</v>
      </c>
      <c r="V45" s="433">
        <f>+ﾀ.がれき類!$AR$24</f>
        <v>3990</v>
      </c>
      <c r="W45" s="433">
        <f>+ﾁ.動物のふん尿!$AR$24</f>
        <v>0</v>
      </c>
      <c r="X45" s="433">
        <f>+ﾂ.動物の死体!$AR$24</f>
        <v>0</v>
      </c>
      <c r="Y45" s="433">
        <f>+ﾃ.ばいじん!$AR$24</f>
        <v>0</v>
      </c>
      <c r="Z45" s="434">
        <f>+ﾄ.混合廃棄物その他!$AR$24</f>
        <v>59</v>
      </c>
      <c r="AA45" s="435">
        <f t="shared" si="4"/>
        <v>4272</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400</v>
      </c>
      <c r="I55" s="480">
        <f t="shared" si="10"/>
        <v>0</v>
      </c>
      <c r="J55" s="480">
        <f t="shared" si="10"/>
        <v>0</v>
      </c>
      <c r="K55" s="480">
        <f t="shared" si="10"/>
        <v>0</v>
      </c>
      <c r="L55" s="480">
        <f t="shared" si="10"/>
        <v>4</v>
      </c>
      <c r="M55" s="480">
        <f t="shared" si="10"/>
        <v>0</v>
      </c>
      <c r="N55" s="480">
        <f t="shared" si="10"/>
        <v>0</v>
      </c>
      <c r="O55" s="480">
        <f t="shared" si="10"/>
        <v>0</v>
      </c>
      <c r="P55" s="480">
        <f t="shared" si="10"/>
        <v>0</v>
      </c>
      <c r="Q55" s="480">
        <f t="shared" si="10"/>
        <v>0</v>
      </c>
      <c r="R55" s="480">
        <f t="shared" si="10"/>
        <v>0</v>
      </c>
      <c r="S55" s="480">
        <f t="shared" si="10"/>
        <v>12</v>
      </c>
      <c r="T55" s="480">
        <f t="shared" si="10"/>
        <v>30</v>
      </c>
      <c r="U55" s="480">
        <f t="shared" si="10"/>
        <v>0</v>
      </c>
      <c r="V55" s="480">
        <f t="shared" si="10"/>
        <v>7980</v>
      </c>
      <c r="W55" s="480">
        <f t="shared" si="10"/>
        <v>0</v>
      </c>
      <c r="X55" s="480">
        <f t="shared" si="10"/>
        <v>0</v>
      </c>
      <c r="Y55" s="480">
        <f t="shared" si="10"/>
        <v>0</v>
      </c>
      <c r="Z55" s="480">
        <f t="shared" si="10"/>
        <v>118</v>
      </c>
      <c r="AA55" s="481">
        <f>+AA9+AA19+AA20</f>
        <v>8544</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令和6年  7月  8日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横浜市戸塚区鳥が丘12-1</v>
      </c>
      <c r="M16" s="851"/>
      <c r="N16" s="851"/>
      <c r="O16" s="851"/>
      <c r="P16" s="851"/>
      <c r="Q16" s="851"/>
      <c r="R16" s="851"/>
      <c r="S16" s="851"/>
      <c r="T16" s="851"/>
      <c r="U16" s="282"/>
    </row>
    <row r="17" spans="1:21" ht="26.25" customHeight="1" x14ac:dyDescent="0.15">
      <c r="C17" s="86"/>
      <c r="I17" s="25"/>
      <c r="J17" s="25" t="s">
        <v>7</v>
      </c>
      <c r="K17" s="25"/>
      <c r="L17" s="851" t="str">
        <f>+表紙!L41</f>
        <v>株式会社信友建設
代表取締役　福嶋 隆太郎</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045-860-2615</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横浜市内各現場</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t="str">
        <f>表紙!P49</f>
        <v>新規</v>
      </c>
      <c r="Q25" s="823"/>
      <c r="R25" s="823"/>
      <c r="S25" s="823"/>
      <c r="T25" s="823"/>
      <c r="U25" s="824"/>
    </row>
    <row r="26" spans="1:21" ht="26.25" customHeight="1" x14ac:dyDescent="0.15">
      <c r="C26" s="570" t="s">
        <v>11</v>
      </c>
      <c r="D26" s="571"/>
      <c r="E26" s="572"/>
      <c r="F26" s="838" t="str">
        <f>+表紙!F50</f>
        <v>横浜市</v>
      </c>
      <c r="G26" s="839"/>
      <c r="H26" s="839"/>
      <c r="I26" s="839"/>
      <c r="J26" s="839"/>
      <c r="K26" s="839"/>
      <c r="L26" s="839"/>
      <c r="M26" s="839"/>
      <c r="N26" s="341" t="s">
        <v>172</v>
      </c>
      <c r="O26"/>
      <c r="P26"/>
      <c r="Q26" s="833" t="str">
        <f>IF(+表紙!Q50="","",+表紙!Q50)</f>
        <v>045-860-2615</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総合工事業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49</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6</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4272</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6</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4272</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4272</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4272</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4272</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4272</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200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200</v>
      </c>
      <c r="P27" s="700"/>
      <c r="Q27" s="700"/>
      <c r="R27" s="700"/>
      <c r="S27" s="49" t="s">
        <v>38</v>
      </c>
      <c r="T27" s="70"/>
      <c r="U27" s="70"/>
      <c r="X27" s="68" t="s">
        <v>39</v>
      </c>
      <c r="Y27" s="71"/>
      <c r="AG27" s="58"/>
      <c r="AH27" s="58"/>
      <c r="AI27" s="58"/>
      <c r="AJ27" s="58"/>
      <c r="AK27" s="742">
        <f>+AG18+O27</f>
        <v>200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200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200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200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200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election activeCell="F23" sqref="F23:H23"/>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v>
      </c>
      <c r="P27" s="700"/>
      <c r="Q27" s="700"/>
      <c r="R27" s="700"/>
      <c r="S27" s="49" t="s">
        <v>38</v>
      </c>
      <c r="T27" s="70"/>
      <c r="U27" s="70"/>
      <c r="X27" s="68" t="s">
        <v>39</v>
      </c>
      <c r="Y27" s="71"/>
      <c r="AG27" s="58"/>
      <c r="AH27" s="58"/>
      <c r="AI27" s="58"/>
      <c r="AJ27" s="58"/>
      <c r="AK27" s="742">
        <f>+AG18+O27</f>
        <v>2</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2</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2</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横浜市内各現場</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2024-07-10T00:50:08Z</dcterms:created>
  <dcterms:modified xsi:type="dcterms:W3CDTF">2024-09-09T03:52:20Z</dcterms:modified>
</cp:coreProperties>
</file>