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fs\こども青少年局\03監査課\share2\200_社会福祉法人及び児童施設等監査\150_会計担当職員用\令和６年度　監査各種資料作成作業\"/>
    </mc:Choice>
  </mc:AlternateContent>
  <bookViews>
    <workbookView xWindow="0" yWindow="0" windowWidth="20490" windowHeight="8835" tabRatio="862"/>
  </bookViews>
  <sheets>
    <sheet name="【入力シートⅠ】基礎数値" sheetId="90" r:id="rId1"/>
    <sheet name="【入力シートⅡ】加算見込額積算表" sheetId="93" r:id="rId2"/>
    <sheet name="Ｐ１" sheetId="69" r:id="rId3"/>
    <sheet name="Ｐ２" sheetId="31" r:id="rId4"/>
    <sheet name="Ｐ３ " sheetId="88" r:id="rId5"/>
    <sheet name="Ｐ４" sheetId="58" r:id="rId6"/>
    <sheet name="Ｐ５" sheetId="74" r:id="rId7"/>
    <sheet name="Ｐ６" sheetId="75" r:id="rId8"/>
    <sheet name="Ｐ７" sheetId="78" r:id="rId9"/>
    <sheet name="Ｐ８" sheetId="79" r:id="rId10"/>
    <sheet name="Ｐ９" sheetId="68" r:id="rId11"/>
    <sheet name="Ｐ10" sheetId="83" r:id="rId12"/>
    <sheet name="【様式】資金収支計算分析表" sheetId="86" r:id="rId13"/>
  </sheets>
  <externalReferences>
    <externalReference r:id="rId14"/>
    <externalReference r:id="rId15"/>
  </externalReferences>
  <definedNames>
    <definedName name="_Fill" localSheetId="1" hidden="1">#REF!</definedName>
    <definedName name="_Fill" hidden="1">#REF!</definedName>
    <definedName name="_Key1" localSheetId="1" hidden="1">#REF!</definedName>
    <definedName name="_Key1" hidden="1">#REF!</definedName>
    <definedName name="_Order1" hidden="1">255</definedName>
    <definedName name="_Sort" localSheetId="1" hidden="1">#REF!</definedName>
    <definedName name="_Sort" hidden="1">#REF!</definedName>
    <definedName name="_xlnm.Print_Area" localSheetId="0">【入力シートⅠ】基礎数値!$A$1:$I$68</definedName>
    <definedName name="_xlnm.Print_Area" localSheetId="1">【入力シートⅡ】加算見込額積算表!$A$1:$AJ$62</definedName>
    <definedName name="_xlnm.Print_Area" localSheetId="12">【様式】資金収支計算分析表!$A$2:$G$74</definedName>
    <definedName name="_xlnm.Print_Area" localSheetId="2">'Ｐ１'!$A$1:$AA$43</definedName>
    <definedName name="_xlnm.Print_Area" localSheetId="11">'Ｐ10'!$A$1:$AL$56</definedName>
    <definedName name="_xlnm.Print_Area" localSheetId="3">'Ｐ２'!$B$1:$AA$44</definedName>
    <definedName name="_xlnm.Print_Area" localSheetId="4">'Ｐ３ '!$A$1:$S$35</definedName>
    <definedName name="_xlnm.Print_Area" localSheetId="5">'Ｐ４'!$A$1:$V$53</definedName>
    <definedName name="_xlnm.Print_Area" localSheetId="6">'Ｐ５'!$A$1:$AE$41</definedName>
    <definedName name="_xlnm.Print_Area" localSheetId="7">'Ｐ６'!$A$1:$AJ$48</definedName>
    <definedName name="_xlnm.Print_Area" localSheetId="8">'Ｐ７'!$A$1:$AK$59</definedName>
    <definedName name="_xlnm.Print_Area" localSheetId="9">'Ｐ８'!$A$1:$AK$47</definedName>
    <definedName name="_xlnm.Print_Area" localSheetId="10">'Ｐ９'!$A$1:$AL$49</definedName>
    <definedName name="加算率">[1]加算区分!$C$12:$G$28</definedName>
    <definedName name="休日人数" localSheetId="1">【入力シートⅡ】加算見込額積算表!#REF!</definedName>
    <definedName name="休日人数">#REF!</definedName>
    <definedName name="休日保育" localSheetId="1">#REF!</definedName>
    <definedName name="休日保育">[2]保育単価表!$Z$19:$AC$62</definedName>
    <definedName name="市休日保育" localSheetId="1">#REF!</definedName>
    <definedName name="市休日保育">'[2]30年度単価休日'!$C$6:$K$20</definedName>
    <definedName name="単価表" localSheetId="1">#REF!</definedName>
    <definedName name="単価表">[2]保育単価表!$A$6:$BF$74</definedName>
    <definedName name="定員" localSheetId="1">【入力シートⅡ】加算見込額積算表!#REF!</definedName>
    <definedName name="定員">#REF!</definedName>
    <definedName name="定員Ⅱ" localSheetId="1">【入力シートⅡ】加算見込額積算表!#REF!</definedName>
    <definedName name="定員Ⅱ">#REF!</definedName>
    <definedName name="平均勤続年数" localSheetId="1">#REF!</definedName>
    <definedName name="平均勤続年数">[2]加算区分!$B$3:$F$14</definedName>
  </definedNames>
  <calcPr calcId="162913"/>
</workbook>
</file>

<file path=xl/calcChain.xml><?xml version="1.0" encoding="utf-8"?>
<calcChain xmlns="http://schemas.openxmlformats.org/spreadsheetml/2006/main">
  <c r="F3" i="86" l="1"/>
  <c r="S23" i="78" l="1"/>
  <c r="K23" i="78" l="1"/>
  <c r="C23" i="78"/>
  <c r="U9" i="79" l="1"/>
  <c r="AD11" i="68"/>
  <c r="AD10" i="68"/>
  <c r="AD9" i="68"/>
  <c r="AD7" i="68"/>
  <c r="AD8" i="68"/>
  <c r="H34" i="74" l="1"/>
  <c r="AC22" i="78" l="1"/>
  <c r="S27" i="79"/>
  <c r="K27" i="79"/>
  <c r="C27" i="79"/>
  <c r="AC26" i="79" l="1"/>
  <c r="U10" i="79"/>
  <c r="AB8" i="79"/>
  <c r="AC7" i="78"/>
  <c r="H38" i="74"/>
  <c r="K66" i="93" l="1"/>
  <c r="M66" i="93" s="1"/>
  <c r="AC65" i="93"/>
  <c r="AC67" i="93" s="1"/>
  <c r="U65" i="93"/>
  <c r="U67" i="93" s="1"/>
  <c r="Q65" i="93"/>
  <c r="Q67" i="93" s="1"/>
  <c r="M55" i="93"/>
  <c r="M54" i="93"/>
  <c r="M53" i="93"/>
  <c r="M52" i="93"/>
  <c r="AE50" i="93"/>
  <c r="AC50" i="93"/>
  <c r="AA50" i="93"/>
  <c r="Y50" i="93"/>
  <c r="W50" i="93"/>
  <c r="U50" i="93"/>
  <c r="S50" i="93"/>
  <c r="Q50" i="93"/>
  <c r="O50" i="93"/>
  <c r="M50" i="93"/>
  <c r="AE49" i="93"/>
  <c r="AC49" i="93"/>
  <c r="AA49" i="93"/>
  <c r="Y49" i="93"/>
  <c r="W49" i="93"/>
  <c r="U49" i="93"/>
  <c r="S49" i="93"/>
  <c r="Q49" i="93"/>
  <c r="O49" i="93"/>
  <c r="M49" i="93"/>
  <c r="AE48" i="93"/>
  <c r="AC48" i="93"/>
  <c r="AA48" i="93"/>
  <c r="Y48" i="93"/>
  <c r="W48" i="93"/>
  <c r="U48" i="93"/>
  <c r="S48" i="93"/>
  <c r="Q48" i="93"/>
  <c r="O48" i="93"/>
  <c r="M48" i="93"/>
  <c r="AE46" i="93"/>
  <c r="AC46" i="93"/>
  <c r="AA46" i="93"/>
  <c r="Y46" i="93"/>
  <c r="W46" i="93"/>
  <c r="U46" i="93"/>
  <c r="S46" i="93"/>
  <c r="Q46" i="93"/>
  <c r="O46" i="93"/>
  <c r="M46" i="93"/>
  <c r="AE45" i="93"/>
  <c r="AC45" i="93"/>
  <c r="AA45" i="93"/>
  <c r="Y45" i="93"/>
  <c r="W45" i="93"/>
  <c r="U45" i="93"/>
  <c r="S45" i="93"/>
  <c r="Q45" i="93"/>
  <c r="O45" i="93"/>
  <c r="M45" i="93"/>
  <c r="AE44" i="93"/>
  <c r="AC44" i="93"/>
  <c r="AA44" i="93"/>
  <c r="Y44" i="93"/>
  <c r="W44" i="93"/>
  <c r="U44" i="93"/>
  <c r="S44" i="93"/>
  <c r="Q44" i="93"/>
  <c r="O44" i="93"/>
  <c r="M44" i="93"/>
  <c r="AA43" i="93"/>
  <c r="Y43" i="93"/>
  <c r="V28" i="93"/>
  <c r="S51" i="93" l="1"/>
  <c r="AA51" i="93"/>
  <c r="Q51" i="93"/>
  <c r="Y51" i="93"/>
  <c r="M56" i="93"/>
  <c r="M51" i="93"/>
  <c r="U51" i="93"/>
  <c r="AC51" i="93"/>
  <c r="O51" i="93"/>
  <c r="W51" i="93"/>
  <c r="AE51" i="93"/>
  <c r="M71" i="93"/>
  <c r="M35" i="93" s="1"/>
  <c r="M69" i="93"/>
  <c r="M31" i="93"/>
  <c r="M70" i="93"/>
  <c r="M32" i="93" s="1"/>
  <c r="M68" i="93" l="1"/>
  <c r="M59" i="93"/>
  <c r="M30" i="93"/>
  <c r="M62" i="93" l="1"/>
  <c r="J36" i="31" l="1"/>
  <c r="J17" i="88" s="1"/>
  <c r="C20" i="78" l="1"/>
  <c r="AC35" i="78" l="1"/>
  <c r="AD14" i="68"/>
  <c r="AC25" i="78" l="1"/>
  <c r="AC24" i="78"/>
  <c r="J16" i="88"/>
  <c r="R5" i="88"/>
  <c r="N4" i="88"/>
  <c r="L24" i="79" l="1"/>
  <c r="C24" i="79"/>
  <c r="AC34" i="78" l="1"/>
  <c r="T20" i="78"/>
  <c r="L20" i="78"/>
  <c r="AD13" i="68"/>
  <c r="J19" i="88" l="1"/>
  <c r="G19" i="83"/>
  <c r="G16" i="83"/>
  <c r="G10" i="83"/>
  <c r="G13" i="83"/>
  <c r="AC28" i="79" l="1"/>
  <c r="T24" i="79"/>
  <c r="R38" i="74" l="1"/>
  <c r="P16" i="88" l="1"/>
  <c r="R9" i="88"/>
  <c r="R8" i="88"/>
  <c r="R7" i="88"/>
  <c r="R6" i="88"/>
  <c r="N9" i="88"/>
  <c r="N8" i="88"/>
  <c r="N7" i="88"/>
  <c r="N6" i="88"/>
  <c r="N18" i="88" l="1"/>
  <c r="R36" i="74" l="1"/>
  <c r="N15" i="88" l="1"/>
  <c r="N14" i="88"/>
  <c r="N13" i="88"/>
  <c r="N12" i="88"/>
  <c r="N11" i="88"/>
  <c r="N10" i="88"/>
  <c r="N5" i="88"/>
  <c r="N19" i="88"/>
  <c r="L19" i="88"/>
  <c r="N16" i="88" l="1"/>
  <c r="AD26" i="83"/>
  <c r="V26" i="83"/>
  <c r="W19" i="83"/>
  <c r="O19" i="83"/>
  <c r="W16" i="83"/>
  <c r="O16" i="83"/>
  <c r="W13" i="83"/>
  <c r="O13" i="83"/>
  <c r="W10" i="83"/>
  <c r="O10" i="83"/>
  <c r="W7" i="83"/>
  <c r="G7" i="83"/>
  <c r="AB12" i="79"/>
  <c r="T21" i="79"/>
  <c r="L21" i="79"/>
  <c r="AF47" i="83" l="1"/>
  <c r="AA47" i="83"/>
  <c r="AE7" i="83"/>
  <c r="AE19" i="83"/>
  <c r="C21" i="79"/>
  <c r="T17" i="78"/>
  <c r="L17" i="78"/>
  <c r="C17" i="78"/>
  <c r="AC9" i="78"/>
  <c r="R34" i="74"/>
  <c r="AF54" i="83" l="1"/>
  <c r="AA54" i="83"/>
  <c r="L17" i="88"/>
  <c r="N21" i="88"/>
  <c r="L16" i="88"/>
  <c r="J21" i="88"/>
  <c r="R15" i="88"/>
  <c r="R14" i="88"/>
  <c r="R13" i="88"/>
  <c r="R12" i="88"/>
  <c r="R11" i="88"/>
  <c r="R10" i="88"/>
  <c r="R4" i="88"/>
  <c r="L21" i="88" l="1"/>
  <c r="R16" i="88"/>
  <c r="F60" i="86"/>
  <c r="C60" i="86"/>
  <c r="F25" i="86"/>
  <c r="F14" i="86"/>
  <c r="F7" i="86"/>
  <c r="F50" i="86" s="1"/>
  <c r="F61" i="86" s="1"/>
  <c r="C7" i="86"/>
  <c r="C50" i="86" s="1"/>
  <c r="G60" i="86" l="1"/>
  <c r="C61" i="86"/>
  <c r="G50" i="86"/>
  <c r="G63" i="86" l="1"/>
  <c r="G65" i="86" s="1"/>
  <c r="G70" i="86" s="1"/>
  <c r="G61" i="86"/>
  <c r="M11" i="79" l="1"/>
  <c r="AB10" i="79" s="1"/>
  <c r="D32" i="68" s="1"/>
  <c r="V23" i="83" l="1"/>
  <c r="V28" i="83" s="1"/>
  <c r="AE16" i="83"/>
  <c r="AE13" i="83"/>
  <c r="AE10" i="83"/>
  <c r="AD28" i="83" l="1"/>
  <c r="AA53" i="83" s="1"/>
  <c r="AF53" i="83" l="1"/>
  <c r="D21" i="68"/>
  <c r="AD15" i="68"/>
  <c r="AC44" i="79"/>
  <c r="AC37" i="79"/>
  <c r="AC23" i="79"/>
  <c r="AC20" i="79"/>
  <c r="AC19" i="78"/>
  <c r="AC16" i="78"/>
  <c r="P53" i="78"/>
  <c r="C42" i="78"/>
  <c r="AC46" i="79" l="1"/>
  <c r="Q21" i="68" s="1"/>
  <c r="AB20" i="68" s="1"/>
  <c r="AC32" i="79"/>
  <c r="AC45" i="79" s="1"/>
  <c r="Q32" i="68" s="1"/>
  <c r="AB31" i="68" s="1"/>
  <c r="AC29" i="78"/>
  <c r="P42" i="78" s="1"/>
  <c r="AA41" i="78" s="1"/>
  <c r="AC36" i="78" l="1"/>
  <c r="C53" i="78" s="1"/>
  <c r="AA52" i="78" s="1"/>
  <c r="D43" i="68" l="1"/>
  <c r="Q43" i="68"/>
  <c r="AB42" i="68" l="1"/>
</calcChain>
</file>

<file path=xl/sharedStrings.xml><?xml version="1.0" encoding="utf-8"?>
<sst xmlns="http://schemas.openxmlformats.org/spreadsheetml/2006/main" count="1342" uniqueCount="784">
  <si>
    <t>決算上の繰入額</t>
    <rPh sb="0" eb="2">
      <t>ケッサン</t>
    </rPh>
    <rPh sb="2" eb="3">
      <t>ジョウ</t>
    </rPh>
    <rPh sb="4" eb="6">
      <t>クリイレ</t>
    </rPh>
    <rPh sb="6" eb="7">
      <t>ガク</t>
    </rPh>
    <phoneticPr fontId="7"/>
  </si>
  <si>
    <t>主な使途</t>
    <rPh sb="0" eb="1">
      <t>オモ</t>
    </rPh>
    <rPh sb="2" eb="4">
      <t>シト</t>
    </rPh>
    <phoneticPr fontId="7"/>
  </si>
  <si>
    <t>弾力運用の要件</t>
    <rPh sb="0" eb="2">
      <t>ダンリョク</t>
    </rPh>
    <rPh sb="2" eb="4">
      <t>ウンヨウ</t>
    </rPh>
    <rPh sb="5" eb="7">
      <t>ヨウケン</t>
    </rPh>
    <phoneticPr fontId="7"/>
  </si>
  <si>
    <t>円</t>
  </si>
  <si>
    <t>貸付をしていない</t>
    <rPh sb="0" eb="2">
      <t>カシツケ</t>
    </rPh>
    <phoneticPr fontId="7"/>
  </si>
  <si>
    <t>総勘定元帳と決算書の金額が一致</t>
    <rPh sb="0" eb="3">
      <t>ソウカンジョウ</t>
    </rPh>
    <rPh sb="3" eb="5">
      <t>モトチョウ</t>
    </rPh>
    <rPh sb="6" eb="9">
      <t>ケッサンショ</t>
    </rPh>
    <rPh sb="10" eb="12">
      <t>キンガク</t>
    </rPh>
    <rPh sb="13" eb="15">
      <t>イッチ</t>
    </rPh>
    <phoneticPr fontId="7"/>
  </si>
  <si>
    <t>給与規程の整備や適正な給与水準の維持等、人件費の運用が適正である</t>
    <rPh sb="0" eb="2">
      <t>キュウヨ</t>
    </rPh>
    <rPh sb="2" eb="4">
      <t>キテイ</t>
    </rPh>
    <rPh sb="5" eb="7">
      <t>セイビ</t>
    </rPh>
    <rPh sb="8" eb="10">
      <t>テキセイ</t>
    </rPh>
    <rPh sb="11" eb="13">
      <t>キュウヨ</t>
    </rPh>
    <rPh sb="13" eb="15">
      <t>スイジュン</t>
    </rPh>
    <rPh sb="16" eb="18">
      <t>イジ</t>
    </rPh>
    <rPh sb="18" eb="19">
      <t>ナド</t>
    </rPh>
    <rPh sb="20" eb="21">
      <t>ジン</t>
    </rPh>
    <rPh sb="21" eb="22">
      <t>ケン</t>
    </rPh>
    <rPh sb="22" eb="23">
      <t>ヒ</t>
    </rPh>
    <rPh sb="24" eb="26">
      <t>ウンヨウ</t>
    </rPh>
    <rPh sb="27" eb="29">
      <t>テキセイ</t>
    </rPh>
    <phoneticPr fontId="7"/>
  </si>
  <si>
    <t>給食について、必要な栄養量が確保され、嗜好を生かした調理がなされているとともに、日常生活にかかる諸経費が適正に確保されている</t>
    <rPh sb="0" eb="2">
      <t>キュウショク</t>
    </rPh>
    <rPh sb="7" eb="9">
      <t>ヒツヨウ</t>
    </rPh>
    <rPh sb="10" eb="12">
      <t>エイヨウ</t>
    </rPh>
    <rPh sb="12" eb="13">
      <t>リョウ</t>
    </rPh>
    <rPh sb="14" eb="16">
      <t>カクホ</t>
    </rPh>
    <rPh sb="19" eb="21">
      <t>シコウ</t>
    </rPh>
    <rPh sb="22" eb="23">
      <t>イ</t>
    </rPh>
    <rPh sb="26" eb="28">
      <t>チョウリ</t>
    </rPh>
    <phoneticPr fontId="7"/>
  </si>
  <si>
    <t>入所児童にかかる保育が、国の保育所保育指針を踏まえているとともに、処遇上必要な設備が整備されているなど、児童の処遇が適切である</t>
    <rPh sb="0" eb="2">
      <t>ニュウショ</t>
    </rPh>
    <rPh sb="2" eb="4">
      <t>ジドウ</t>
    </rPh>
    <rPh sb="8" eb="10">
      <t>ホイク</t>
    </rPh>
    <rPh sb="12" eb="13">
      <t>クニ</t>
    </rPh>
    <rPh sb="14" eb="16">
      <t>ホイク</t>
    </rPh>
    <rPh sb="16" eb="17">
      <t>ショ</t>
    </rPh>
    <rPh sb="17" eb="19">
      <t>ホイク</t>
    </rPh>
    <rPh sb="19" eb="21">
      <t>シシン</t>
    </rPh>
    <rPh sb="22" eb="23">
      <t>フ</t>
    </rPh>
    <phoneticPr fontId="7"/>
  </si>
  <si>
    <t>法人役員、施設長、職員が研修に参加するなど、資質向上に努めている</t>
    <rPh sb="0" eb="2">
      <t>ホウジン</t>
    </rPh>
    <rPh sb="2" eb="4">
      <t>ヤクイン</t>
    </rPh>
    <rPh sb="5" eb="7">
      <t>シセツ</t>
    </rPh>
    <rPh sb="7" eb="8">
      <t>チョウ</t>
    </rPh>
    <rPh sb="9" eb="11">
      <t>ショクイン</t>
    </rPh>
    <rPh sb="12" eb="14">
      <t>ケンシュウ</t>
    </rPh>
    <rPh sb="15" eb="17">
      <t>サンカ</t>
    </rPh>
    <rPh sb="22" eb="24">
      <t>シシツ</t>
    </rPh>
    <rPh sb="24" eb="26">
      <t>コウジョウ</t>
    </rPh>
    <rPh sb="27" eb="28">
      <t>ツト</t>
    </rPh>
    <phoneticPr fontId="7"/>
  </si>
  <si>
    <t>保育所以外の事業を含む法人全体の運営において問題がない</t>
    <rPh sb="0" eb="2">
      <t>ホイク</t>
    </rPh>
    <rPh sb="2" eb="3">
      <t>ショ</t>
    </rPh>
    <rPh sb="3" eb="5">
      <t>イガイ</t>
    </rPh>
    <rPh sb="6" eb="8">
      <t>ジギョウ</t>
    </rPh>
    <rPh sb="9" eb="10">
      <t>フク</t>
    </rPh>
    <rPh sb="11" eb="13">
      <t>ホウジン</t>
    </rPh>
    <rPh sb="13" eb="15">
      <t>ゼンタイ</t>
    </rPh>
    <rPh sb="16" eb="18">
      <t>ウンエイ</t>
    </rPh>
    <rPh sb="22" eb="24">
      <t>モンダイ</t>
    </rPh>
    <phoneticPr fontId="7"/>
  </si>
  <si>
    <t>資金収支計算書等を保育所に備え付け、閲覧に供している</t>
    <rPh sb="0" eb="2">
      <t>シキン</t>
    </rPh>
    <rPh sb="2" eb="4">
      <t>シュウシ</t>
    </rPh>
    <rPh sb="4" eb="7">
      <t>ケイサンショ</t>
    </rPh>
    <rPh sb="7" eb="8">
      <t>トウ</t>
    </rPh>
    <phoneticPr fontId="7"/>
  </si>
  <si>
    <t>状況</t>
    <rPh sb="0" eb="2">
      <t>ジョウキョウ</t>
    </rPh>
    <phoneticPr fontId="7"/>
  </si>
  <si>
    <t>いる</t>
    <phoneticPr fontId="7"/>
  </si>
  <si>
    <t>いない</t>
    <phoneticPr fontId="7"/>
  </si>
  <si>
    <t>適正である</t>
    <rPh sb="0" eb="2">
      <t>テキセイ</t>
    </rPh>
    <phoneticPr fontId="7"/>
  </si>
  <si>
    <t>適正でない</t>
    <rPh sb="0" eb="2">
      <t>テキセイ</t>
    </rPh>
    <phoneticPr fontId="7"/>
  </si>
  <si>
    <t>適切である</t>
    <rPh sb="0" eb="2">
      <t>テキセツ</t>
    </rPh>
    <phoneticPr fontId="7"/>
  </si>
  <si>
    <t>適切でない</t>
    <rPh sb="0" eb="2">
      <t>テキセツ</t>
    </rPh>
    <phoneticPr fontId="7"/>
  </si>
  <si>
    <t>問題がない</t>
    <rPh sb="0" eb="2">
      <t>モンダイ</t>
    </rPh>
    <phoneticPr fontId="7"/>
  </si>
  <si>
    <t>問題がある</t>
    <rPh sb="0" eb="2">
      <t>モンダイ</t>
    </rPh>
    <phoneticPr fontId="7"/>
  </si>
  <si>
    <t>実施している</t>
    <rPh sb="0" eb="2">
      <t>ジッシ</t>
    </rPh>
    <phoneticPr fontId="7"/>
  </si>
  <si>
    <t>実施していない</t>
    <rPh sb="0" eb="2">
      <t>ジッシ</t>
    </rPh>
    <phoneticPr fontId="7"/>
  </si>
  <si>
    <t>状　　況</t>
    <rPh sb="0" eb="1">
      <t>ジョウ</t>
    </rPh>
    <rPh sb="3" eb="4">
      <t>キョウ</t>
    </rPh>
    <phoneticPr fontId="7"/>
  </si>
  <si>
    <t>≪「使用している」に当てはまる場合は以下にチェックを入れてください≫</t>
    <rPh sb="2" eb="4">
      <t>シヨウ</t>
    </rPh>
    <rPh sb="10" eb="11">
      <t>ア</t>
    </rPh>
    <rPh sb="15" eb="17">
      <t>バアイ</t>
    </rPh>
    <rPh sb="18" eb="20">
      <t>イカ</t>
    </rPh>
    <rPh sb="26" eb="27">
      <t>イ</t>
    </rPh>
    <phoneticPr fontId="7"/>
  </si>
  <si>
    <t>ない</t>
    <phoneticPr fontId="7"/>
  </si>
  <si>
    <t>状　況</t>
    <rPh sb="0" eb="1">
      <t>ジョウ</t>
    </rPh>
    <rPh sb="2" eb="3">
      <t>キョウ</t>
    </rPh>
    <phoneticPr fontId="7"/>
  </si>
  <si>
    <t>①</t>
    <phoneticPr fontId="7"/>
  </si>
  <si>
    <t>Ａ</t>
    <phoneticPr fontId="7"/>
  </si>
  <si>
    <t>限度枠</t>
    <rPh sb="0" eb="3">
      <t>ゲンドワク</t>
    </rPh>
    <phoneticPr fontId="7"/>
  </si>
  <si>
    <t>算出方法</t>
    <rPh sb="0" eb="2">
      <t>サンシュツ</t>
    </rPh>
    <rPh sb="2" eb="4">
      <t>ホウホウ</t>
    </rPh>
    <phoneticPr fontId="7"/>
  </si>
  <si>
    <t>計算上の充当限度額</t>
    <rPh sb="0" eb="3">
      <t>ケイサンジョウ</t>
    </rPh>
    <rPh sb="4" eb="6">
      <t>ジュウトウ</t>
    </rPh>
    <rPh sb="6" eb="8">
      <t>ゲンド</t>
    </rPh>
    <rPh sb="8" eb="9">
      <t>ガク</t>
    </rPh>
    <phoneticPr fontId="7"/>
  </si>
  <si>
    <t>前期末支払資金残高</t>
    <rPh sb="0" eb="3">
      <t>ゼンキマツ</t>
    </rPh>
    <rPh sb="3" eb="5">
      <t>シハラ</t>
    </rPh>
    <rPh sb="5" eb="7">
      <t>シキン</t>
    </rPh>
    <rPh sb="7" eb="9">
      <t>ザンダカ</t>
    </rPh>
    <phoneticPr fontId="7"/>
  </si>
  <si>
    <t>使　　　　　　　途</t>
    <rPh sb="0" eb="1">
      <t>ツカ</t>
    </rPh>
    <rPh sb="8" eb="9">
      <t>ト</t>
    </rPh>
    <phoneticPr fontId="7"/>
  </si>
  <si>
    <t>運営費支出額</t>
    <rPh sb="0" eb="3">
      <t>ウンエイヒ</t>
    </rPh>
    <rPh sb="3" eb="6">
      <t>シシュツガク</t>
    </rPh>
    <phoneticPr fontId="7"/>
  </si>
  <si>
    <t>使　　途</t>
    <rPh sb="0" eb="1">
      <t>ツカ</t>
    </rPh>
    <rPh sb="3" eb="4">
      <t>ト</t>
    </rPh>
    <phoneticPr fontId="7"/>
  </si>
  <si>
    <t>支出額</t>
    <rPh sb="0" eb="3">
      <t>シシュツガク</t>
    </rPh>
    <phoneticPr fontId="7"/>
  </si>
  <si>
    <t>⑤　費用充当及び事前協議等の確認（関連通知：横浜市事前協議事務取扱要領）</t>
    <rPh sb="8" eb="10">
      <t>ジゼン</t>
    </rPh>
    <rPh sb="10" eb="12">
      <t>キョウギ</t>
    </rPh>
    <rPh sb="12" eb="13">
      <t>トウ</t>
    </rPh>
    <rPh sb="17" eb="19">
      <t>カンレン</t>
    </rPh>
    <rPh sb="19" eb="21">
      <t>ツウチ</t>
    </rPh>
    <rPh sb="22" eb="25">
      <t>ヨコハマシ</t>
    </rPh>
    <rPh sb="25" eb="27">
      <t>ジゼン</t>
    </rPh>
    <rPh sb="27" eb="29">
      <t>キョウギ</t>
    </rPh>
    <rPh sb="29" eb="31">
      <t>ジム</t>
    </rPh>
    <rPh sb="31" eb="32">
      <t>ト</t>
    </rPh>
    <rPh sb="32" eb="33">
      <t>アツカ</t>
    </rPh>
    <rPh sb="33" eb="35">
      <t>ヨウリョウ</t>
    </rPh>
    <phoneticPr fontId="7"/>
  </si>
  <si>
    <t>計算上の充当限度額(a)</t>
    <rPh sb="0" eb="3">
      <t>ケイサンジョウ</t>
    </rPh>
    <rPh sb="4" eb="6">
      <t>ジュウトウ</t>
    </rPh>
    <rPh sb="6" eb="8">
      <t>ゲンド</t>
    </rPh>
    <rPh sb="8" eb="9">
      <t>ガク</t>
    </rPh>
    <phoneticPr fontId="7"/>
  </si>
  <si>
    <t>実際の充当額(b)</t>
    <rPh sb="0" eb="2">
      <t>ジッサイ</t>
    </rPh>
    <rPh sb="3" eb="5">
      <t>ジュウトウ</t>
    </rPh>
    <rPh sb="5" eb="6">
      <t>ガク</t>
    </rPh>
    <phoneticPr fontId="7"/>
  </si>
  <si>
    <t>要件の確認</t>
    <rPh sb="0" eb="2">
      <t>ヨウケン</t>
    </rPh>
    <rPh sb="3" eb="5">
      <t>カクニン</t>
    </rPh>
    <phoneticPr fontId="7"/>
  </si>
  <si>
    <t>に、金融機関に預け入れる</t>
    <phoneticPr fontId="7"/>
  </si>
  <si>
    <t>繰入金額：</t>
    <rPh sb="0" eb="2">
      <t>クリイレ</t>
    </rPh>
    <rPh sb="2" eb="4">
      <t>キンガク</t>
    </rPh>
    <phoneticPr fontId="7"/>
  </si>
  <si>
    <t>法人等から不足資金を繰り入れた</t>
    <rPh sb="0" eb="2">
      <t>ホウジン</t>
    </rPh>
    <rPh sb="2" eb="3">
      <t>トウ</t>
    </rPh>
    <rPh sb="5" eb="7">
      <t>フソク</t>
    </rPh>
    <rPh sb="7" eb="9">
      <t>シキン</t>
    </rPh>
    <rPh sb="10" eb="11">
      <t>ク</t>
    </rPh>
    <rPh sb="12" eb="13">
      <t>イ</t>
    </rPh>
    <phoneticPr fontId="7"/>
  </si>
  <si>
    <t>賃金台帳と総勘定元帳の金額が一致</t>
    <rPh sb="0" eb="2">
      <t>チンギン</t>
    </rPh>
    <rPh sb="2" eb="4">
      <t>ダイチョウ</t>
    </rPh>
    <rPh sb="5" eb="8">
      <t>ソウカンジョウ</t>
    </rPh>
    <rPh sb="8" eb="10">
      <t>モトチョウ</t>
    </rPh>
    <rPh sb="11" eb="13">
      <t>キンガク</t>
    </rPh>
    <rPh sb="14" eb="16">
      <t>イッチ</t>
    </rPh>
    <phoneticPr fontId="7"/>
  </si>
  <si>
    <t>利用なし</t>
    <rPh sb="0" eb="2">
      <t>リヨウ</t>
    </rPh>
    <phoneticPr fontId="7"/>
  </si>
  <si>
    <t>該当なし</t>
    <rPh sb="0" eb="2">
      <t>ガイトウ</t>
    </rPh>
    <phoneticPr fontId="7"/>
  </si>
  <si>
    <t>していない</t>
    <phoneticPr fontId="7"/>
  </si>
  <si>
    <t>Ｂ</t>
    <phoneticPr fontId="7"/>
  </si>
  <si>
    <t>Ｃ</t>
    <phoneticPr fontId="7"/>
  </si>
  <si>
    <t>Ｄ</t>
    <phoneticPr fontId="7"/>
  </si>
  <si>
    <t>Ｅ</t>
    <phoneticPr fontId="7"/>
  </si>
  <si>
    <t>Ｆ</t>
    <phoneticPr fontId="7"/>
  </si>
  <si>
    <t>Ｇ</t>
    <phoneticPr fontId="7"/>
  </si>
  <si>
    <t>Ｈ</t>
    <phoneticPr fontId="7"/>
  </si>
  <si>
    <t>Ｉ</t>
    <phoneticPr fontId="7"/>
  </si>
  <si>
    <t>ある</t>
    <phoneticPr fontId="7"/>
  </si>
  <si>
    <t>寄附金により支出した</t>
    <rPh sb="0" eb="2">
      <t>キフ</t>
    </rPh>
    <rPh sb="2" eb="3">
      <t>キン</t>
    </rPh>
    <rPh sb="6" eb="8">
      <t>シシュツ</t>
    </rPh>
    <phoneticPr fontId="7"/>
  </si>
  <si>
    <t>寄附金額：</t>
    <rPh sb="0" eb="2">
      <t>キフ</t>
    </rPh>
    <rPh sb="2" eb="4">
      <t>キンガク</t>
    </rPh>
    <phoneticPr fontId="7"/>
  </si>
  <si>
    <t>もれなく計上</t>
    <rPh sb="4" eb="6">
      <t>ケイジョウ</t>
    </rPh>
    <phoneticPr fontId="7"/>
  </si>
  <si>
    <t>円</t>
    <rPh sb="0" eb="1">
      <t>エン</t>
    </rPh>
    <phoneticPr fontId="7"/>
  </si>
  <si>
    <t>月</t>
    <rPh sb="0" eb="1">
      <t>ツキ</t>
    </rPh>
    <phoneticPr fontId="7"/>
  </si>
  <si>
    <t>計</t>
    <rPh sb="0" eb="1">
      <t>ケイ</t>
    </rPh>
    <phoneticPr fontId="7"/>
  </si>
  <si>
    <t>年</t>
    <rPh sb="0" eb="1">
      <t>ネン</t>
    </rPh>
    <phoneticPr fontId="7"/>
  </si>
  <si>
    <t>区分</t>
    <rPh sb="0" eb="2">
      <t>クブン</t>
    </rPh>
    <phoneticPr fontId="7"/>
  </si>
  <si>
    <t>日</t>
    <rPh sb="0" eb="1">
      <t>ヒ</t>
    </rPh>
    <phoneticPr fontId="7"/>
  </si>
  <si>
    <t>収入後</t>
    <rPh sb="0" eb="2">
      <t>シュウニュウ</t>
    </rPh>
    <rPh sb="2" eb="3">
      <t>アト</t>
    </rPh>
    <phoneticPr fontId="7"/>
  </si>
  <si>
    <t>提出</t>
    <rPh sb="0" eb="2">
      <t>テイシュツ</t>
    </rPh>
    <phoneticPr fontId="7"/>
  </si>
  <si>
    <t>＊</t>
    <phoneticPr fontId="7"/>
  </si>
  <si>
    <t>その他（詳しく記入）　（「何も行わなかった場合」もこちらにその旨記入）</t>
    <rPh sb="2" eb="3">
      <t>ホカ</t>
    </rPh>
    <rPh sb="4" eb="5">
      <t>クワ</t>
    </rPh>
    <rPh sb="7" eb="9">
      <t>キニュウ</t>
    </rPh>
    <rPh sb="31" eb="32">
      <t>ムネ</t>
    </rPh>
    <rPh sb="32" eb="34">
      <t>キニュウ</t>
    </rPh>
    <phoneticPr fontId="7"/>
  </si>
  <si>
    <t>未発行</t>
    <rPh sb="0" eb="1">
      <t>ミ</t>
    </rPh>
    <rPh sb="1" eb="3">
      <t>ハッコウ</t>
    </rPh>
    <phoneticPr fontId="7"/>
  </si>
  <si>
    <t>設置者名：　　 　　　　　　　　　　　　　　　　　　　　　</t>
    <rPh sb="2" eb="3">
      <t>シャ</t>
    </rPh>
    <rPh sb="3" eb="4">
      <t>メイ</t>
    </rPh>
    <phoneticPr fontId="7"/>
  </si>
  <si>
    <t>内訳</t>
    <rPh sb="0" eb="2">
      <t>ウチワケ</t>
    </rPh>
    <phoneticPr fontId="7"/>
  </si>
  <si>
    <t>小口現金残高</t>
    <rPh sb="0" eb="1">
      <t>ショウ</t>
    </rPh>
    <rPh sb="1" eb="2">
      <t>クチ</t>
    </rPh>
    <rPh sb="2" eb="4">
      <t>ゲンキン</t>
    </rPh>
    <rPh sb="4" eb="6">
      <t>ザンダカ</t>
    </rPh>
    <phoneticPr fontId="7"/>
  </si>
  <si>
    <t>している</t>
    <phoneticPr fontId="7"/>
  </si>
  <si>
    <t>契約の種別</t>
    <rPh sb="0" eb="2">
      <t>ケイヤク</t>
    </rPh>
    <rPh sb="3" eb="5">
      <t>シュベツ</t>
    </rPh>
    <phoneticPr fontId="7"/>
  </si>
  <si>
    <t>領収書</t>
    <rPh sb="0" eb="3">
      <t>リョウシュウショ</t>
    </rPh>
    <phoneticPr fontId="7"/>
  </si>
  <si>
    <t>封筒に確認印</t>
    <rPh sb="0" eb="2">
      <t>フウトウ</t>
    </rPh>
    <rPh sb="3" eb="5">
      <t>カクニン</t>
    </rPh>
    <rPh sb="5" eb="6">
      <t>イン</t>
    </rPh>
    <phoneticPr fontId="7"/>
  </si>
  <si>
    <t>①　現金</t>
    <rPh sb="2" eb="4">
      <t>ゲンキン</t>
    </rPh>
    <phoneticPr fontId="7"/>
  </si>
  <si>
    <t>証ひょうを適切に整理・保存</t>
    <rPh sb="0" eb="1">
      <t>アカシ</t>
    </rPh>
    <rPh sb="5" eb="7">
      <t>テキセツ</t>
    </rPh>
    <rPh sb="8" eb="10">
      <t>セイリ</t>
    </rPh>
    <rPh sb="11" eb="13">
      <t>ホゾン</t>
    </rPh>
    <phoneticPr fontId="7"/>
  </si>
  <si>
    <t>借入金を適切に計上</t>
    <rPh sb="0" eb="3">
      <t>カリイレキン</t>
    </rPh>
    <rPh sb="4" eb="6">
      <t>テキセツ</t>
    </rPh>
    <rPh sb="7" eb="9">
      <t>ケイジョウ</t>
    </rPh>
    <phoneticPr fontId="7"/>
  </si>
  <si>
    <t>未払金を適切に計上</t>
    <rPh sb="0" eb="1">
      <t>ミ</t>
    </rPh>
    <rPh sb="1" eb="2">
      <t>バライ</t>
    </rPh>
    <rPh sb="2" eb="3">
      <t>キン</t>
    </rPh>
    <rPh sb="4" eb="6">
      <t>テキセツ</t>
    </rPh>
    <rPh sb="7" eb="9">
      <t>ケイジョウ</t>
    </rPh>
    <phoneticPr fontId="7"/>
  </si>
  <si>
    <t>決算の整合性</t>
    <rPh sb="0" eb="2">
      <t>ケッサン</t>
    </rPh>
    <rPh sb="3" eb="6">
      <t>セイゴウセイ</t>
    </rPh>
    <phoneticPr fontId="7"/>
  </si>
  <si>
    <t>していないものがある</t>
    <phoneticPr fontId="7"/>
  </si>
  <si>
    <t>していない場合がある</t>
    <rPh sb="5" eb="7">
      <t>バアイ</t>
    </rPh>
    <phoneticPr fontId="7"/>
  </si>
  <si>
    <t>ない場合がある</t>
    <rPh sb="2" eb="4">
      <t>バアイ</t>
    </rPh>
    <phoneticPr fontId="7"/>
  </si>
  <si>
    <t>人件費</t>
    <rPh sb="0" eb="3">
      <t>ジンケンヒ</t>
    </rPh>
    <phoneticPr fontId="7"/>
  </si>
  <si>
    <t>支出根拠</t>
    <rPh sb="0" eb="2">
      <t>シシュツ</t>
    </rPh>
    <rPh sb="2" eb="4">
      <t>コンキョ</t>
    </rPh>
    <phoneticPr fontId="7"/>
  </si>
  <si>
    <t>現金給付の際、受取人の領収印</t>
    <rPh sb="0" eb="2">
      <t>ゲンキン</t>
    </rPh>
    <rPh sb="2" eb="4">
      <t>キュウフ</t>
    </rPh>
    <rPh sb="5" eb="6">
      <t>サイ</t>
    </rPh>
    <rPh sb="7" eb="10">
      <t>ウケトリニン</t>
    </rPh>
    <rPh sb="11" eb="13">
      <t>リョウシュウ</t>
    </rPh>
    <rPh sb="13" eb="14">
      <t>イン</t>
    </rPh>
    <phoneticPr fontId="7"/>
  </si>
  <si>
    <t>駐車場の利用記録</t>
    <rPh sb="0" eb="3">
      <t>チュウシャジョウ</t>
    </rPh>
    <rPh sb="4" eb="6">
      <t>リヨウ</t>
    </rPh>
    <rPh sb="6" eb="8">
      <t>キロク</t>
    </rPh>
    <phoneticPr fontId="7"/>
  </si>
  <si>
    <t>タクシーの利用記録</t>
    <rPh sb="5" eb="7">
      <t>リヨウ</t>
    </rPh>
    <rPh sb="7" eb="9">
      <t>キロク</t>
    </rPh>
    <phoneticPr fontId="7"/>
  </si>
  <si>
    <t>高速道路の利用記録</t>
    <rPh sb="0" eb="2">
      <t>コウソク</t>
    </rPh>
    <rPh sb="2" eb="4">
      <t>ドウロ</t>
    </rPh>
    <rPh sb="5" eb="7">
      <t>リヨウ</t>
    </rPh>
    <rPh sb="7" eb="9">
      <t>キロク</t>
    </rPh>
    <phoneticPr fontId="7"/>
  </si>
  <si>
    <t>旅費支出額の算出根拠</t>
    <rPh sb="0" eb="2">
      <t>リョヒ</t>
    </rPh>
    <rPh sb="2" eb="5">
      <t>シシュツガク</t>
    </rPh>
    <rPh sb="6" eb="8">
      <t>サンシュツ</t>
    </rPh>
    <rPh sb="8" eb="10">
      <t>コンキョ</t>
    </rPh>
    <phoneticPr fontId="7"/>
  </si>
  <si>
    <t>小口現金</t>
    <rPh sb="0" eb="2">
      <t>コグチ</t>
    </rPh>
    <rPh sb="2" eb="4">
      <t>ゲンキン</t>
    </rPh>
    <phoneticPr fontId="7"/>
  </si>
  <si>
    <t>現金収入</t>
    <rPh sb="0" eb="2">
      <t>ゲンキン</t>
    </rPh>
    <rPh sb="2" eb="4">
      <t>シュウニュウ</t>
    </rPh>
    <phoneticPr fontId="7"/>
  </si>
  <si>
    <t>資産</t>
    <rPh sb="0" eb="2">
      <t>シサン</t>
    </rPh>
    <phoneticPr fontId="7"/>
  </si>
  <si>
    <t>負債</t>
    <rPh sb="0" eb="2">
      <t>フサイ</t>
    </rPh>
    <phoneticPr fontId="7"/>
  </si>
  <si>
    <t>確　認　項　目</t>
    <rPh sb="0" eb="1">
      <t>アキラ</t>
    </rPh>
    <rPh sb="2" eb="3">
      <t>シノブ</t>
    </rPh>
    <rPh sb="4" eb="5">
      <t>コウ</t>
    </rPh>
    <rPh sb="6" eb="7">
      <t>メ</t>
    </rPh>
    <phoneticPr fontId="7"/>
  </si>
  <si>
    <t>状況・自己点検</t>
    <rPh sb="0" eb="1">
      <t>ジョウ</t>
    </rPh>
    <rPh sb="1" eb="2">
      <t>キョウ</t>
    </rPh>
    <rPh sb="3" eb="5">
      <t>ジコ</t>
    </rPh>
    <rPh sb="5" eb="7">
      <t>テンケン</t>
    </rPh>
    <phoneticPr fontId="7"/>
  </si>
  <si>
    <t>第１種、第２種社会福祉事業及び子育て支援事業の運営経費</t>
    <rPh sb="0" eb="1">
      <t>ダイ</t>
    </rPh>
    <rPh sb="2" eb="3">
      <t>シュ</t>
    </rPh>
    <rPh sb="4" eb="5">
      <t>ダイ</t>
    </rPh>
    <rPh sb="6" eb="7">
      <t>シュ</t>
    </rPh>
    <rPh sb="7" eb="9">
      <t>シャカイ</t>
    </rPh>
    <rPh sb="9" eb="11">
      <t>フクシ</t>
    </rPh>
    <rPh sb="11" eb="13">
      <t>ジギョウ</t>
    </rPh>
    <rPh sb="13" eb="14">
      <t>オヨ</t>
    </rPh>
    <rPh sb="15" eb="17">
      <t>コソダ</t>
    </rPh>
    <rPh sb="18" eb="20">
      <t>シエン</t>
    </rPh>
    <rPh sb="20" eb="22">
      <t>ジギョウ</t>
    </rPh>
    <rPh sb="23" eb="25">
      <t>ウンエイ</t>
    </rPh>
    <rPh sb="25" eb="27">
      <t>ケイヒ</t>
    </rPh>
    <phoneticPr fontId="7"/>
  </si>
  <si>
    <t>第１種、第２種社会福祉事業及び子育て支援事業の施設整備の整備等経費</t>
    <rPh sb="0" eb="1">
      <t>ダイ</t>
    </rPh>
    <rPh sb="2" eb="3">
      <t>シュ</t>
    </rPh>
    <rPh sb="4" eb="5">
      <t>ダイ</t>
    </rPh>
    <rPh sb="6" eb="7">
      <t>シュ</t>
    </rPh>
    <rPh sb="7" eb="9">
      <t>シャカイ</t>
    </rPh>
    <rPh sb="9" eb="11">
      <t>フクシ</t>
    </rPh>
    <rPh sb="11" eb="13">
      <t>ジギョウ</t>
    </rPh>
    <rPh sb="13" eb="14">
      <t>オヨ</t>
    </rPh>
    <rPh sb="15" eb="17">
      <t>コソダ</t>
    </rPh>
    <rPh sb="18" eb="20">
      <t>シエン</t>
    </rPh>
    <rPh sb="20" eb="22">
      <t>ジギョウ</t>
    </rPh>
    <rPh sb="23" eb="25">
      <t>シセツ</t>
    </rPh>
    <phoneticPr fontId="7"/>
  </si>
  <si>
    <t>Ⅲ　前期末支払資金残高</t>
    <rPh sb="2" eb="5">
      <t>ゼンキマツ</t>
    </rPh>
    <rPh sb="5" eb="7">
      <t>シハラ</t>
    </rPh>
    <rPh sb="7" eb="9">
      <t>シキン</t>
    </rPh>
    <rPh sb="9" eb="11">
      <t>ザンダカ</t>
    </rPh>
    <phoneticPr fontId="7"/>
  </si>
  <si>
    <t>その他</t>
    <rPh sb="2" eb="3">
      <t>タ</t>
    </rPh>
    <phoneticPr fontId="7"/>
  </si>
  <si>
    <t>保育所施設・設備整備積立金</t>
    <rPh sb="0" eb="2">
      <t>ホイク</t>
    </rPh>
    <rPh sb="2" eb="3">
      <t>ショ</t>
    </rPh>
    <rPh sb="3" eb="5">
      <t>シセツ</t>
    </rPh>
    <rPh sb="6" eb="8">
      <t>セツビ</t>
    </rPh>
    <rPh sb="8" eb="10">
      <t>セイビ</t>
    </rPh>
    <rPh sb="10" eb="12">
      <t>ツミタテ</t>
    </rPh>
    <rPh sb="12" eb="13">
      <t>キン</t>
    </rPh>
    <phoneticPr fontId="7"/>
  </si>
  <si>
    <t>Ⅰ</t>
    <phoneticPr fontId="7"/>
  </si>
  <si>
    <t>Ⅱ</t>
    <phoneticPr fontId="7"/>
  </si>
  <si>
    <t>（</t>
    <phoneticPr fontId="7"/>
  </si>
  <si>
    <t>施設名：　　　　　　　　　　　　　　　　　　　　　　</t>
    <phoneticPr fontId="7"/>
  </si>
  <si>
    <t>年度</t>
    <phoneticPr fontId="7"/>
  </si>
  <si>
    <t>＜記入上の注意＞</t>
    <phoneticPr fontId="7"/>
  </si>
  <si>
    <t>②</t>
    <phoneticPr fontId="7"/>
  </si>
  <si>
    <t>第２５４号通知１（５）
別表３
取扱要綱第２条５項</t>
    <rPh sb="0" eb="1">
      <t>ダイ</t>
    </rPh>
    <rPh sb="4" eb="5">
      <t>ゴウ</t>
    </rPh>
    <rPh sb="5" eb="7">
      <t>ツウチ</t>
    </rPh>
    <rPh sb="12" eb="14">
      <t>ベッピョウ</t>
    </rPh>
    <rPh sb="16" eb="18">
      <t>トリアツカイ</t>
    </rPh>
    <rPh sb="18" eb="20">
      <t>ヨウコウ</t>
    </rPh>
    <rPh sb="20" eb="21">
      <t>ダイ</t>
    </rPh>
    <rPh sb="22" eb="23">
      <t>ジョウ</t>
    </rPh>
    <rPh sb="24" eb="25">
      <t>コウ</t>
    </rPh>
    <phoneticPr fontId="7"/>
  </si>
  <si>
    <t>賃借料加算分</t>
    <rPh sb="0" eb="3">
      <t>チンシャクリョウ</t>
    </rPh>
    <rPh sb="3" eb="5">
      <t>カサン</t>
    </rPh>
    <rPh sb="5" eb="6">
      <t>ブン</t>
    </rPh>
    <phoneticPr fontId="7"/>
  </si>
  <si>
    <t>(　)</t>
  </si>
  <si>
    <t>）</t>
    <phoneticPr fontId="7"/>
  </si>
  <si>
    <t>処遇改善等加算の賃金改善要件（キャリアパス要件を含む。）を満たしている。</t>
    <rPh sb="0" eb="2">
      <t>ショグウ</t>
    </rPh>
    <rPh sb="2" eb="4">
      <t>カイゼン</t>
    </rPh>
    <rPh sb="4" eb="5">
      <t>トウ</t>
    </rPh>
    <rPh sb="5" eb="7">
      <t>カサン</t>
    </rPh>
    <rPh sb="8" eb="10">
      <t>チンギン</t>
    </rPh>
    <rPh sb="10" eb="12">
      <t>カイゼン</t>
    </rPh>
    <rPh sb="12" eb="14">
      <t>ヨウケン</t>
    </rPh>
    <rPh sb="21" eb="23">
      <t>ヨウケン</t>
    </rPh>
    <rPh sb="24" eb="25">
      <t>フク</t>
    </rPh>
    <rPh sb="29" eb="30">
      <t>ミ</t>
    </rPh>
    <phoneticPr fontId="7"/>
  </si>
  <si>
    <t xml:space="preserve">①
</t>
    <phoneticPr fontId="7"/>
  </si>
  <si>
    <t xml:space="preserve">ア
</t>
    <phoneticPr fontId="7"/>
  </si>
  <si>
    <t xml:space="preserve">イ
</t>
    <phoneticPr fontId="7"/>
  </si>
  <si>
    <t>第三者評価受審加算の認定を受け、その受審結果についても公表を行い、サービスの向上に努めている</t>
    <rPh sb="7" eb="9">
      <t>カサン</t>
    </rPh>
    <rPh sb="10" eb="12">
      <t>ニンテイ</t>
    </rPh>
    <rPh sb="13" eb="14">
      <t>ウ</t>
    </rPh>
    <rPh sb="18" eb="19">
      <t>ジュ</t>
    </rPh>
    <rPh sb="19" eb="20">
      <t>シン</t>
    </rPh>
    <rPh sb="20" eb="22">
      <t>ケッカ</t>
    </rPh>
    <rPh sb="30" eb="31">
      <t>オコナ</t>
    </rPh>
    <rPh sb="38" eb="40">
      <t>コウジョウ</t>
    </rPh>
    <rPh sb="41" eb="42">
      <t>ツト</t>
    </rPh>
    <phoneticPr fontId="7"/>
  </si>
  <si>
    <t>Ｊ</t>
    <phoneticPr fontId="7"/>
  </si>
  <si>
    <t>同一の設置者が設置する、他の保育所の（１）～（５）に係る費用</t>
    <rPh sb="0" eb="2">
      <t>ドウイツ</t>
    </rPh>
    <rPh sb="3" eb="6">
      <t>セッチシャ</t>
    </rPh>
    <rPh sb="7" eb="9">
      <t>セッチ</t>
    </rPh>
    <rPh sb="12" eb="13">
      <t>タ</t>
    </rPh>
    <rPh sb="14" eb="16">
      <t>ホイク</t>
    </rPh>
    <rPh sb="16" eb="17">
      <t>ショ</t>
    </rPh>
    <phoneticPr fontId="7"/>
  </si>
  <si>
    <t>（１）～（６）の合計額</t>
    <rPh sb="8" eb="10">
      <t>ゴウケイ</t>
    </rPh>
    <rPh sb="10" eb="11">
      <t>ガク</t>
    </rPh>
    <phoneticPr fontId="7"/>
  </si>
  <si>
    <t>賃借料補助金額</t>
    <rPh sb="0" eb="3">
      <t>チンシャクリョウ</t>
    </rPh>
    <rPh sb="3" eb="5">
      <t>ホジョ</t>
    </rPh>
    <rPh sb="5" eb="7">
      <t>キンガク</t>
    </rPh>
    <phoneticPr fontId="7"/>
  </si>
  <si>
    <t>償還金補助金額等</t>
    <rPh sb="0" eb="3">
      <t>ショウカンキン</t>
    </rPh>
    <rPh sb="3" eb="5">
      <t>ホジョ</t>
    </rPh>
    <rPh sb="5" eb="7">
      <t>キンガク</t>
    </rPh>
    <rPh sb="7" eb="8">
      <t>トウ</t>
    </rPh>
    <phoneticPr fontId="7"/>
  </si>
  <si>
    <t>（１）～（５）の合計額</t>
    <rPh sb="8" eb="10">
      <t>ゴウケイ</t>
    </rPh>
    <rPh sb="10" eb="11">
      <t>ガク</t>
    </rPh>
    <phoneticPr fontId="7"/>
  </si>
  <si>
    <t>（１）</t>
    <phoneticPr fontId="7"/>
  </si>
  <si>
    <t>（２）</t>
    <phoneticPr fontId="7"/>
  </si>
  <si>
    <t>（３）</t>
  </si>
  <si>
    <t>（４）</t>
  </si>
  <si>
    <t>（５）</t>
  </si>
  <si>
    <t>（６）</t>
    <phoneticPr fontId="7"/>
  </si>
  <si>
    <t>（７）</t>
    <phoneticPr fontId="7"/>
  </si>
  <si>
    <t>（８）</t>
    <phoneticPr fontId="7"/>
  </si>
  <si>
    <t>（７）の３％</t>
    <phoneticPr fontId="7"/>
  </si>
  <si>
    <t>前期末支払資金残高</t>
  </si>
  <si>
    <t>当期末支払資金残高</t>
  </si>
  <si>
    <t>（３）期末支払資金残高及び積立資産について</t>
    <rPh sb="15" eb="17">
      <t>シサン</t>
    </rPh>
    <phoneticPr fontId="7"/>
  </si>
  <si>
    <t>前期末積立資産残高</t>
  </si>
  <si>
    <t>当期末積立資産残高</t>
  </si>
  <si>
    <t>繰入限度額</t>
    <rPh sb="0" eb="2">
      <t>クリイレ</t>
    </rPh>
    <rPh sb="2" eb="4">
      <t>ゲンド</t>
    </rPh>
    <rPh sb="4" eb="5">
      <t>ガク</t>
    </rPh>
    <phoneticPr fontId="7"/>
  </si>
  <si>
    <t>口座番号
（下３桁）</t>
    <rPh sb="0" eb="2">
      <t>コウザ</t>
    </rPh>
    <rPh sb="2" eb="4">
      <t>バンゴウ</t>
    </rPh>
    <rPh sb="6" eb="7">
      <t>シタ</t>
    </rPh>
    <rPh sb="8" eb="9">
      <t>ケタ</t>
    </rPh>
    <phoneticPr fontId="7"/>
  </si>
  <si>
    <t>　</t>
  </si>
  <si>
    <t>流動資産</t>
    <rPh sb="0" eb="2">
      <t>リュウドウ</t>
    </rPh>
    <rPh sb="2" eb="4">
      <t>シサン</t>
    </rPh>
    <phoneticPr fontId="7"/>
  </si>
  <si>
    <t>固定資産</t>
    <rPh sb="0" eb="2">
      <t>コテイ</t>
    </rPh>
    <rPh sb="2" eb="4">
      <t>シサン</t>
    </rPh>
    <phoneticPr fontId="7"/>
  </si>
  <si>
    <t>取引金融機関等名</t>
    <rPh sb="0" eb="2">
      <t>トリヒキ</t>
    </rPh>
    <rPh sb="2" eb="4">
      <t>キンユウ</t>
    </rPh>
    <rPh sb="4" eb="6">
      <t>キカン</t>
    </rPh>
    <rPh sb="6" eb="7">
      <t>トウ</t>
    </rPh>
    <rPh sb="7" eb="8">
      <t>メイ</t>
    </rPh>
    <phoneticPr fontId="7"/>
  </si>
  <si>
    <t>内訳(円)</t>
    <rPh sb="0" eb="2">
      <t>ウチワケ</t>
    </rPh>
    <phoneticPr fontId="7"/>
  </si>
  <si>
    <t>委託費の
処遇改善基礎分相当額</t>
    <rPh sb="0" eb="2">
      <t>イタク</t>
    </rPh>
    <rPh sb="2" eb="3">
      <t>ヒ</t>
    </rPh>
    <rPh sb="5" eb="7">
      <t>ショグウ</t>
    </rPh>
    <rPh sb="7" eb="9">
      <t>カイゼン</t>
    </rPh>
    <rPh sb="9" eb="11">
      <t>キソ</t>
    </rPh>
    <rPh sb="11" eb="12">
      <t>ブン</t>
    </rPh>
    <rPh sb="12" eb="14">
      <t>ソウトウ</t>
    </rPh>
    <rPh sb="14" eb="15">
      <t>ガク</t>
    </rPh>
    <phoneticPr fontId="7"/>
  </si>
  <si>
    <t>保育所の建物、設備の整備・修繕、環境の改善、土地の取得等に要した経費</t>
    <rPh sb="0" eb="2">
      <t>ホイク</t>
    </rPh>
    <rPh sb="2" eb="3">
      <t>ショ</t>
    </rPh>
    <phoneticPr fontId="7"/>
  </si>
  <si>
    <t>上記（１）・（２）の経費に係る借入金（利息部分も含む）の償還金</t>
    <rPh sb="0" eb="2">
      <t>ジョウキ</t>
    </rPh>
    <rPh sb="10" eb="12">
      <t>ケイヒ</t>
    </rPh>
    <rPh sb="13" eb="14">
      <t>カカ</t>
    </rPh>
    <rPh sb="19" eb="21">
      <t>リソク</t>
    </rPh>
    <rPh sb="21" eb="23">
      <t>ブブン</t>
    </rPh>
    <rPh sb="24" eb="25">
      <t>フク</t>
    </rPh>
    <phoneticPr fontId="7"/>
  </si>
  <si>
    <t>同一の設置者が設置する、他の保育所の（１）～（４）に係る費用</t>
    <rPh sb="0" eb="2">
      <t>ドウイツ</t>
    </rPh>
    <rPh sb="3" eb="6">
      <t>セッチシャ</t>
    </rPh>
    <rPh sb="7" eb="9">
      <t>セッチ</t>
    </rPh>
    <rPh sb="12" eb="13">
      <t>タ</t>
    </rPh>
    <rPh sb="14" eb="16">
      <t>ホイク</t>
    </rPh>
    <rPh sb="16" eb="17">
      <t>ショ</t>
    </rPh>
    <phoneticPr fontId="7"/>
  </si>
  <si>
    <t>子育て支援事業を実施する施設の建物、設備の整備・修繕、環境の改善及び土地の取得等に要した経費</t>
    <rPh sb="32" eb="33">
      <t>オヨ</t>
    </rPh>
    <phoneticPr fontId="7"/>
  </si>
  <si>
    <t>（７）・（８）の合計額</t>
    <rPh sb="8" eb="10">
      <t>ゴウケイ</t>
    </rPh>
    <rPh sb="10" eb="11">
      <t>ガク</t>
    </rPh>
    <phoneticPr fontId="7"/>
  </si>
  <si>
    <t>（６）・（９）の合計額</t>
    <rPh sb="8" eb="10">
      <t>ゴウケイ</t>
    </rPh>
    <rPh sb="10" eb="11">
      <t>ガク</t>
    </rPh>
    <phoneticPr fontId="7"/>
  </si>
  <si>
    <t>（９）・（14）の合計額</t>
    <rPh sb="9" eb="11">
      <t>ゴウケイ</t>
    </rPh>
    <rPh sb="11" eb="12">
      <t>ガク</t>
    </rPh>
    <phoneticPr fontId="7"/>
  </si>
  <si>
    <t>国や横浜市の発出した保育所関係通知等に基づいて、委託費を運用しているかを確認します。</t>
    <rPh sb="0" eb="1">
      <t>クニ</t>
    </rPh>
    <rPh sb="2" eb="4">
      <t>ヨコハマ</t>
    </rPh>
    <rPh sb="4" eb="5">
      <t>シ</t>
    </rPh>
    <rPh sb="6" eb="7">
      <t>ハッ</t>
    </rPh>
    <rPh sb="7" eb="8">
      <t>デ</t>
    </rPh>
    <rPh sb="10" eb="12">
      <t>ホイク</t>
    </rPh>
    <rPh sb="12" eb="13">
      <t>ショ</t>
    </rPh>
    <rPh sb="24" eb="26">
      <t>イタク</t>
    </rPh>
    <phoneticPr fontId="7"/>
  </si>
  <si>
    <t>※</t>
  </si>
  <si>
    <t>賃金改善要件分</t>
    <rPh sb="0" eb="2">
      <t>チンギン</t>
    </rPh>
    <rPh sb="2" eb="4">
      <t>カイゼン</t>
    </rPh>
    <rPh sb="4" eb="6">
      <t>ヨウケン</t>
    </rPh>
    <rPh sb="6" eb="7">
      <t>ブン</t>
    </rPh>
    <phoneticPr fontId="7"/>
  </si>
  <si>
    <t>（関連通知等：府子本第255号、横浜市事前協議事務取扱要領）</t>
    <rPh sb="1" eb="3">
      <t>カンレン</t>
    </rPh>
    <rPh sb="3" eb="5">
      <t>ツウチ</t>
    </rPh>
    <rPh sb="5" eb="6">
      <t>トウ</t>
    </rPh>
    <rPh sb="7" eb="8">
      <t>フ</t>
    </rPh>
    <rPh sb="8" eb="9">
      <t>シ</t>
    </rPh>
    <rPh sb="9" eb="10">
      <t>ホン</t>
    </rPh>
    <rPh sb="10" eb="11">
      <t>ダイ</t>
    </rPh>
    <rPh sb="14" eb="15">
      <t>ゴウ</t>
    </rPh>
    <rPh sb="16" eb="19">
      <t>ヨコハマシ</t>
    </rPh>
    <rPh sb="19" eb="21">
      <t>ジゼン</t>
    </rPh>
    <rPh sb="21" eb="23">
      <t>キョウギ</t>
    </rPh>
    <rPh sb="23" eb="25">
      <t>ジム</t>
    </rPh>
    <rPh sb="25" eb="26">
      <t>ト</t>
    </rPh>
    <rPh sb="26" eb="27">
      <t>アツカ</t>
    </rPh>
    <rPh sb="27" eb="29">
      <t>ヨウリョウ</t>
    </rPh>
    <phoneticPr fontId="7"/>
  </si>
  <si>
    <t xml:space="preserve"> 弾力運用の要件の確認</t>
    <rPh sb="1" eb="3">
      <t>ダンリョク</t>
    </rPh>
    <rPh sb="3" eb="5">
      <t>ウンヨウ</t>
    </rPh>
    <rPh sb="6" eb="8">
      <t>ヨウケン</t>
    </rPh>
    <rPh sb="9" eb="11">
      <t>カクニン</t>
    </rPh>
    <phoneticPr fontId="7"/>
  </si>
  <si>
    <t>弾力運用の前提要件</t>
    <rPh sb="0" eb="2">
      <t>ダンリョク</t>
    </rPh>
    <rPh sb="2" eb="4">
      <t>ウンヨウ</t>
    </rPh>
    <rPh sb="5" eb="7">
      <t>ゼンテイ</t>
    </rPh>
    <rPh sb="7" eb="9">
      <t>ヨウケン</t>
    </rPh>
    <phoneticPr fontId="7"/>
  </si>
  <si>
    <t>ａ</t>
    <phoneticPr fontId="7"/>
  </si>
  <si>
    <t>ｂ</t>
    <phoneticPr fontId="7"/>
  </si>
  <si>
    <t>本園が初</t>
    <rPh sb="0" eb="1">
      <t>ホン</t>
    </rPh>
    <rPh sb="1" eb="2">
      <t>エン</t>
    </rPh>
    <rPh sb="3" eb="4">
      <t>ハツ</t>
    </rPh>
    <phoneticPr fontId="7"/>
  </si>
  <si>
    <t>非該当</t>
    <rPh sb="0" eb="3">
      <t>ヒガイトウ</t>
    </rPh>
    <phoneticPr fontId="7"/>
  </si>
  <si>
    <t>ｃ</t>
    <phoneticPr fontId="7"/>
  </si>
  <si>
    <t>移行である</t>
    <rPh sb="0" eb="2">
      <t>イコウ</t>
    </rPh>
    <phoneticPr fontId="7"/>
  </si>
  <si>
    <t>移行でない</t>
    <rPh sb="0" eb="2">
      <t>イコウ</t>
    </rPh>
    <phoneticPr fontId="7"/>
  </si>
  <si>
    <t>委託費交付基準及び国の関連通知等による職員配置等が遵守されている</t>
    <rPh sb="0" eb="2">
      <t>イタク</t>
    </rPh>
    <rPh sb="2" eb="3">
      <t>ヒ</t>
    </rPh>
    <rPh sb="3" eb="5">
      <t>コウフ</t>
    </rPh>
    <rPh sb="5" eb="7">
      <t>キジュン</t>
    </rPh>
    <rPh sb="7" eb="8">
      <t>オヨ</t>
    </rPh>
    <rPh sb="9" eb="10">
      <t>クニ</t>
    </rPh>
    <rPh sb="11" eb="13">
      <t>カンレン</t>
    </rPh>
    <rPh sb="13" eb="15">
      <t>ツウチ</t>
    </rPh>
    <rPh sb="15" eb="16">
      <t>トウ</t>
    </rPh>
    <rPh sb="19" eb="21">
      <t>ショクイン</t>
    </rPh>
    <rPh sb="21" eb="23">
      <t>ハイチ</t>
    </rPh>
    <rPh sb="23" eb="24">
      <t>トウ</t>
    </rPh>
    <rPh sb="25" eb="27">
      <t>ジュンシュ</t>
    </rPh>
    <phoneticPr fontId="7"/>
  </si>
  <si>
    <t>入所者等に対して苦情解決の仕組みが周知されており、第三者委員を設置して適切な対応を行っているとともに、入所者等からのサービスに係る苦情内容及び解決結果の定期的な公表を行うなど、利用者の保護に努めている</t>
    <phoneticPr fontId="7"/>
  </si>
  <si>
    <t>委託費収入</t>
    <rPh sb="0" eb="2">
      <t>イタク</t>
    </rPh>
    <rPh sb="2" eb="3">
      <t>ヒ</t>
    </rPh>
    <rPh sb="3" eb="5">
      <t>シュウニュウ</t>
    </rPh>
    <phoneticPr fontId="7"/>
  </si>
  <si>
    <t>保育所の建物、設備の整備・修繕、環境の改善等に要した経費</t>
    <rPh sb="0" eb="2">
      <t>ホイク</t>
    </rPh>
    <rPh sb="2" eb="3">
      <t>ショ</t>
    </rPh>
    <phoneticPr fontId="7"/>
  </si>
  <si>
    <t>第２５４号通知１（４）
別表２
取扱要綱第２条４項</t>
    <rPh sb="16" eb="18">
      <t>トリアツカ</t>
    </rPh>
    <rPh sb="18" eb="20">
      <t>ヨウコウ</t>
    </rPh>
    <rPh sb="20" eb="21">
      <t>ダイ</t>
    </rPh>
    <rPh sb="22" eb="23">
      <t>ジョウ</t>
    </rPh>
    <rPh sb="24" eb="25">
      <t>コウ</t>
    </rPh>
    <phoneticPr fontId="7"/>
  </si>
  <si>
    <t>④　前期末支払資金残高の取り崩し（取扱要綱第４条、第254号通知３）　</t>
    <rPh sb="2" eb="5">
      <t>ゼンキマツ</t>
    </rPh>
    <rPh sb="5" eb="7">
      <t>シハラ</t>
    </rPh>
    <rPh sb="7" eb="9">
      <t>シキン</t>
    </rPh>
    <rPh sb="9" eb="11">
      <t>ザンダカ</t>
    </rPh>
    <rPh sb="12" eb="13">
      <t>ト</t>
    </rPh>
    <rPh sb="14" eb="15">
      <t>クズ</t>
    </rPh>
    <rPh sb="17" eb="19">
      <t>トリアツカ</t>
    </rPh>
    <rPh sb="19" eb="21">
      <t>ヨウコウ</t>
    </rPh>
    <rPh sb="21" eb="22">
      <t>ダイ</t>
    </rPh>
    <rPh sb="23" eb="24">
      <t>ジョウ</t>
    </rPh>
    <rPh sb="25" eb="26">
      <t>ダイ</t>
    </rPh>
    <rPh sb="29" eb="30">
      <t>ゴウ</t>
    </rPh>
    <rPh sb="30" eb="32">
      <t>ツウチ</t>
    </rPh>
    <phoneticPr fontId="7"/>
  </si>
  <si>
    <t>Ⅰ 処遇改善基礎分枠（別表２）</t>
    <rPh sb="2" eb="4">
      <t>ショグウ</t>
    </rPh>
    <rPh sb="4" eb="6">
      <t>カイゼン</t>
    </rPh>
    <rPh sb="6" eb="8">
      <t>キソ</t>
    </rPh>
    <rPh sb="8" eb="9">
      <t>ブン</t>
    </rPh>
    <rPh sb="9" eb="10">
      <t>ワク</t>
    </rPh>
    <rPh sb="11" eb="13">
      <t>ベッピョウ</t>
    </rPh>
    <phoneticPr fontId="7"/>
  </si>
  <si>
    <t>Ⅱ 前期末支払資金残高</t>
    <rPh sb="2" eb="5">
      <t>ゼンキマツ</t>
    </rPh>
    <rPh sb="5" eb="7">
      <t>シハラ</t>
    </rPh>
    <rPh sb="7" eb="9">
      <t>シキン</t>
    </rPh>
    <rPh sb="9" eb="11">
      <t>ザンダカ</t>
    </rPh>
    <phoneticPr fontId="7"/>
  </si>
  <si>
    <t>事業活動収入予算額の３％(c)</t>
    <rPh sb="0" eb="2">
      <t>ジギョウ</t>
    </rPh>
    <rPh sb="2" eb="4">
      <t>カツドウ</t>
    </rPh>
    <rPh sb="4" eb="6">
      <t>シュウニュウ</t>
    </rPh>
    <rPh sb="6" eb="9">
      <t>ヨサンガク</t>
    </rPh>
    <phoneticPr fontId="7"/>
  </si>
  <si>
    <t>↓④表（３）の額</t>
    <rPh sb="2" eb="3">
      <t>ヒョウ</t>
    </rPh>
    <rPh sb="7" eb="8">
      <t>ガク</t>
    </rPh>
    <phoneticPr fontId="7"/>
  </si>
  <si>
    <t>実際の充当額(d)</t>
    <rPh sb="0" eb="2">
      <t>ジッサイ</t>
    </rPh>
    <rPh sb="3" eb="5">
      <t>ジュウトウ</t>
    </rPh>
    <rPh sb="5" eb="6">
      <t>ガク</t>
    </rPh>
    <phoneticPr fontId="7"/>
  </si>
  <si>
    <t>↓④表（１）の額</t>
    <rPh sb="2" eb="3">
      <t>ヒョウ</t>
    </rPh>
    <rPh sb="7" eb="8">
      <t>ガク</t>
    </rPh>
    <phoneticPr fontId="7"/>
  </si>
  <si>
    <t>↓③表（７）の額</t>
    <rPh sb="2" eb="3">
      <t>ヒョウ</t>
    </rPh>
    <rPh sb="7" eb="8">
      <t>ガク</t>
    </rPh>
    <phoneticPr fontId="7"/>
  </si>
  <si>
    <t>計算上の充当限度額(c)</t>
    <rPh sb="0" eb="3">
      <t>ケイサンジョウ</t>
    </rPh>
    <rPh sb="4" eb="6">
      <t>ジュウトウ</t>
    </rPh>
    <rPh sb="6" eb="8">
      <t>ゲンド</t>
    </rPh>
    <rPh sb="8" eb="9">
      <t>ガク</t>
    </rPh>
    <phoneticPr fontId="7"/>
  </si>
  <si>
    <t>実際の充当額(f)</t>
    <rPh sb="0" eb="2">
      <t>ジッサイ</t>
    </rPh>
    <rPh sb="3" eb="5">
      <t>ジュウトウ</t>
    </rPh>
    <rPh sb="5" eb="6">
      <t>ガク</t>
    </rPh>
    <phoneticPr fontId="7"/>
  </si>
  <si>
    <t>↓会計Ｐ８の②表Ⅰの額</t>
    <rPh sb="1" eb="3">
      <t>カイケイ</t>
    </rPh>
    <rPh sb="7" eb="8">
      <t>ヒョウ</t>
    </rPh>
    <rPh sb="10" eb="11">
      <t>ガク</t>
    </rPh>
    <phoneticPr fontId="7"/>
  </si>
  <si>
    <r>
      <t>↓会計Ｐ８の②表</t>
    </r>
    <r>
      <rPr>
        <sz val="12"/>
        <rFont val="ＭＳ Ｐ明朝"/>
        <family val="1"/>
        <charset val="128"/>
      </rPr>
      <t>Ⅱ</t>
    </r>
    <r>
      <rPr>
        <sz val="12"/>
        <rFont val="ＭＳ Ｐゴシック"/>
        <family val="3"/>
        <charset val="128"/>
      </rPr>
      <t>の額</t>
    </r>
    <rPh sb="1" eb="3">
      <t>カイケイ</t>
    </rPh>
    <rPh sb="7" eb="8">
      <t>ヒョウ</t>
    </rPh>
    <rPh sb="10" eb="11">
      <t>ガク</t>
    </rPh>
    <phoneticPr fontId="7"/>
  </si>
  <si>
    <t>↓会計Ｐ９の④表（８）の額</t>
    <rPh sb="1" eb="3">
      <t>カイケイ</t>
    </rPh>
    <rPh sb="7" eb="8">
      <t>ヒョウ</t>
    </rPh>
    <rPh sb="12" eb="13">
      <t>ガク</t>
    </rPh>
    <phoneticPr fontId="7"/>
  </si>
  <si>
    <t>↓会計Ｐ９の④表（６）の額</t>
    <rPh sb="1" eb="3">
      <t>カイケイ</t>
    </rPh>
    <rPh sb="7" eb="8">
      <t>ヒョウ</t>
    </rPh>
    <rPh sb="12" eb="13">
      <t>ガク</t>
    </rPh>
    <phoneticPr fontId="7"/>
  </si>
  <si>
    <t>※上記表より、弾力運用の可否を以下のチャートでご確認ください。</t>
    <phoneticPr fontId="7"/>
  </si>
  <si>
    <t>（１）</t>
    <phoneticPr fontId="7"/>
  </si>
  <si>
    <t>+</t>
    <phoneticPr fontId="7"/>
  </si>
  <si>
    <t>―</t>
  </si>
  <si>
    <t>（</t>
  </si>
  <si>
    <t>円</t>
    <phoneticPr fontId="7"/>
  </si>
  <si>
    <t>）</t>
  </si>
  <si>
    <t>+</t>
    <phoneticPr fontId="7"/>
  </si>
  <si>
    <t>（２）</t>
    <phoneticPr fontId="7"/>
  </si>
  <si>
    <t>保育所の土地又は建物の賃借料（保護者の送迎用駐車場、礼金、敷金、更新料等を含む）</t>
    <phoneticPr fontId="7"/>
  </si>
  <si>
    <t>―</t>
    <phoneticPr fontId="7"/>
  </si>
  <si>
    <t>―</t>
    <phoneticPr fontId="7"/>
  </si>
  <si>
    <t>（</t>
    <phoneticPr fontId="7"/>
  </si>
  <si>
    <t>）</t>
    <phoneticPr fontId="7"/>
  </si>
  <si>
    <t>＝</t>
    <phoneticPr fontId="7"/>
  </si>
  <si>
    <t>（３）</t>
    <phoneticPr fontId="7"/>
  </si>
  <si>
    <t>（４）</t>
    <phoneticPr fontId="7"/>
  </si>
  <si>
    <t>（５）</t>
    <phoneticPr fontId="7"/>
  </si>
  <si>
    <t>保育所を経営する事業に係る租税公課</t>
    <phoneticPr fontId="7"/>
  </si>
  <si>
    <t>（６）</t>
    <phoneticPr fontId="7"/>
  </si>
  <si>
    <t>（７）</t>
    <phoneticPr fontId="7"/>
  </si>
  <si>
    <t>（１）</t>
    <phoneticPr fontId="7"/>
  </si>
  <si>
    <t>（２）</t>
    <phoneticPr fontId="7"/>
  </si>
  <si>
    <t>（２）の３％</t>
    <phoneticPr fontId="7"/>
  </si>
  <si>
    <t>↓②表Ⅰの額</t>
    <rPh sb="2" eb="3">
      <t>ヒョウ</t>
    </rPh>
    <rPh sb="5" eb="6">
      <t>ガク</t>
    </rPh>
    <phoneticPr fontId="7"/>
  </si>
  <si>
    <t>Ⅰ</t>
    <phoneticPr fontId="7"/>
  </si>
  <si>
    <t>÷４</t>
    <phoneticPr fontId="7"/>
  </si>
  <si>
    <t>Ⅲ</t>
    <phoneticPr fontId="7"/>
  </si>
  <si>
    <t>(１）</t>
    <phoneticPr fontId="7"/>
  </si>
  <si>
    <t>+</t>
    <phoneticPr fontId="7"/>
  </si>
  <si>
    <t>（</t>
    <phoneticPr fontId="7"/>
  </si>
  <si>
    <t>）</t>
    <phoneticPr fontId="7"/>
  </si>
  <si>
    <t>保育所の土地又は建物の賃借料（保護者の送迎用駐車場、礼金、敷金、更新料等を含む）</t>
    <phoneticPr fontId="7"/>
  </si>
  <si>
    <t>＝</t>
    <phoneticPr fontId="7"/>
  </si>
  <si>
    <t>（６）</t>
    <phoneticPr fontId="7"/>
  </si>
  <si>
    <t>（８）</t>
    <phoneticPr fontId="7"/>
  </si>
  <si>
    <t>上記（７）の経費に係る借入金（利息部分も含む）の償還金</t>
    <phoneticPr fontId="7"/>
  </si>
  <si>
    <t>（９）</t>
    <phoneticPr fontId="7"/>
  </si>
  <si>
    <t>（10）</t>
    <phoneticPr fontId="7"/>
  </si>
  <si>
    <t>社会福祉施設等の建物、設備の整備・修繕、環境の改善、土地の取得等に要した経費</t>
    <phoneticPr fontId="7"/>
  </si>
  <si>
    <t>（11）</t>
    <phoneticPr fontId="7"/>
  </si>
  <si>
    <t>社会福祉施設等の土地又は建物の賃借料
（保護者の送迎用駐車場、礼金、敷金、更新料等を含む）</t>
    <phoneticPr fontId="7"/>
  </si>
  <si>
    <t>（12）</t>
    <phoneticPr fontId="7"/>
  </si>
  <si>
    <t>上記（10）・（11）の経費に係る借入金（利息部分も含む）の償還金</t>
    <phoneticPr fontId="7"/>
  </si>
  <si>
    <t>（13）</t>
    <phoneticPr fontId="7"/>
  </si>
  <si>
    <t>社会福祉施設等を経営する事業に係る租税公課</t>
    <phoneticPr fontId="7"/>
  </si>
  <si>
    <t>（14）</t>
    <phoneticPr fontId="7"/>
  </si>
  <si>
    <t>（15）</t>
    <phoneticPr fontId="7"/>
  </si>
  <si>
    <t>（16）</t>
    <phoneticPr fontId="7"/>
  </si>
  <si>
    <t>会計Ｐ６の確認チャートより、
「弾力運用できます」の場合</t>
    <rPh sb="0" eb="2">
      <t>カイケイ</t>
    </rPh>
    <rPh sb="5" eb="7">
      <t>カクニン</t>
    </rPh>
    <rPh sb="16" eb="18">
      <t>ダンリョク</t>
    </rPh>
    <rPh sb="18" eb="20">
      <t>ウンヨウ</t>
    </rPh>
    <rPh sb="26" eb="28">
      <t>バアイ</t>
    </rPh>
    <phoneticPr fontId="7"/>
  </si>
  <si>
    <t>期末支払資金
残高（繰越金）</t>
    <rPh sb="0" eb="2">
      <t>キマツ</t>
    </rPh>
    <rPh sb="2" eb="4">
      <t>シハラ</t>
    </rPh>
    <rPh sb="4" eb="6">
      <t>シキン</t>
    </rPh>
    <rPh sb="7" eb="9">
      <t>ザンダカ</t>
    </rPh>
    <rPh sb="10" eb="12">
      <t>クリコシ</t>
    </rPh>
    <rPh sb="12" eb="13">
      <t>キン</t>
    </rPh>
    <phoneticPr fontId="7"/>
  </si>
  <si>
    <t>人件費
積立資産</t>
    <rPh sb="0" eb="3">
      <t>ジンケンヒ</t>
    </rPh>
    <phoneticPr fontId="7"/>
  </si>
  <si>
    <t>取崩収入</t>
    <rPh sb="0" eb="2">
      <t>トリクズシ</t>
    </rPh>
    <rPh sb="2" eb="4">
      <t>シュウニュウ</t>
    </rPh>
    <phoneticPr fontId="7"/>
  </si>
  <si>
    <t>積立支出</t>
    <rPh sb="0" eb="2">
      <t>ツミタテ</t>
    </rPh>
    <rPh sb="2" eb="4">
      <t>シシュツ</t>
    </rPh>
    <phoneticPr fontId="7"/>
  </si>
  <si>
    <t>修繕
積立資産</t>
    <rPh sb="0" eb="2">
      <t>シュウゼン</t>
    </rPh>
    <phoneticPr fontId="7"/>
  </si>
  <si>
    <t>備品等購入
積立資産</t>
    <rPh sb="0" eb="3">
      <t>ビヒントウ</t>
    </rPh>
    <rPh sb="3" eb="5">
      <t>コウニュウ</t>
    </rPh>
    <phoneticPr fontId="7"/>
  </si>
  <si>
    <t>保育所施設・設備
整備積立資産</t>
    <rPh sb="0" eb="2">
      <t>ホイク</t>
    </rPh>
    <rPh sb="2" eb="3">
      <t>ショ</t>
    </rPh>
    <rPh sb="3" eb="5">
      <t>シセツ</t>
    </rPh>
    <rPh sb="6" eb="8">
      <t>セツビ</t>
    </rPh>
    <rPh sb="9" eb="11">
      <t>セイビ</t>
    </rPh>
    <phoneticPr fontId="7"/>
  </si>
  <si>
    <r>
      <t>（２）　</t>
    </r>
    <r>
      <rPr>
        <b/>
        <u/>
        <sz val="13"/>
        <rFont val="ＭＳ Ｐゴシック"/>
        <family val="3"/>
        <charset val="128"/>
      </rPr>
      <t>取扱要綱及び第254号通知による</t>
    </r>
    <r>
      <rPr>
        <b/>
        <sz val="13"/>
        <rFont val="ＭＳ Ｐ明朝"/>
        <family val="1"/>
        <charset val="128"/>
      </rPr>
      <t xml:space="preserve">弾力運用について
</t>
    </r>
    <rPh sb="4" eb="6">
      <t>トリアツカイ</t>
    </rPh>
    <rPh sb="6" eb="8">
      <t>ヨウコウ</t>
    </rPh>
    <rPh sb="8" eb="9">
      <t>オヨ</t>
    </rPh>
    <rPh sb="10" eb="11">
      <t>ダイ</t>
    </rPh>
    <rPh sb="14" eb="15">
      <t>ゴウ</t>
    </rPh>
    <rPh sb="15" eb="17">
      <t>ツウチ</t>
    </rPh>
    <rPh sb="20" eb="22">
      <t>ダンリョク</t>
    </rPh>
    <rPh sb="22" eb="24">
      <t>ウンヨウ</t>
    </rPh>
    <phoneticPr fontId="7"/>
  </si>
  <si>
    <t>支出根拠が
確認できる
書類 (＊)の
整備状況</t>
    <rPh sb="0" eb="2">
      <t>シシュツ</t>
    </rPh>
    <rPh sb="2" eb="4">
      <t>コンキョ</t>
    </rPh>
    <rPh sb="6" eb="8">
      <t>カクニン</t>
    </rPh>
    <rPh sb="12" eb="14">
      <t>ショルイ</t>
    </rPh>
    <rPh sb="20" eb="22">
      <t>セイビ</t>
    </rPh>
    <rPh sb="22" eb="24">
      <t>ジョウキョウ</t>
    </rPh>
    <phoneticPr fontId="7"/>
  </si>
  <si>
    <r>
      <t xml:space="preserve">現金残高
</t>
    </r>
    <r>
      <rPr>
        <b/>
        <sz val="10"/>
        <rFont val="ＭＳ Ｐ明朝"/>
        <family val="1"/>
        <charset val="128"/>
      </rPr>
      <t>（利用者徴収金等）</t>
    </r>
    <rPh sb="0" eb="2">
      <t>ゲンキン</t>
    </rPh>
    <rPh sb="2" eb="4">
      <t>ザンダカ</t>
    </rPh>
    <phoneticPr fontId="7"/>
  </si>
  <si>
    <t>未収入金等を適切に計上</t>
    <rPh sb="0" eb="4">
      <t>ミシュウニュウキン</t>
    </rPh>
    <rPh sb="4" eb="5">
      <t>トウ</t>
    </rPh>
    <rPh sb="6" eb="8">
      <t>テキセツ</t>
    </rPh>
    <rPh sb="9" eb="11">
      <t>ケイジョウ</t>
    </rPh>
    <phoneticPr fontId="7"/>
  </si>
  <si>
    <t>※他の拠点（法人本部拠点を含む）への繰入を行っている場合は、資料として「事業区分間及び拠点区分間繰入金明細書」の作成が必要です。</t>
    <rPh sb="1" eb="2">
      <t>ホカ</t>
    </rPh>
    <rPh sb="3" eb="5">
      <t>キョテン</t>
    </rPh>
    <rPh sb="6" eb="8">
      <t>ホウジン</t>
    </rPh>
    <rPh sb="8" eb="10">
      <t>ホンブ</t>
    </rPh>
    <rPh sb="10" eb="12">
      <t>キョテン</t>
    </rPh>
    <rPh sb="13" eb="14">
      <t>フク</t>
    </rPh>
    <rPh sb="18" eb="20">
      <t>クリイレ</t>
    </rPh>
    <rPh sb="21" eb="22">
      <t>オコナ</t>
    </rPh>
    <rPh sb="26" eb="28">
      <t>バアイ</t>
    </rPh>
    <rPh sb="30" eb="32">
      <t>シリョウ</t>
    </rPh>
    <rPh sb="36" eb="38">
      <t>ジギョウ</t>
    </rPh>
    <rPh sb="38" eb="40">
      <t>クブン</t>
    </rPh>
    <rPh sb="40" eb="41">
      <t>カン</t>
    </rPh>
    <rPh sb="41" eb="42">
      <t>オヨ</t>
    </rPh>
    <rPh sb="43" eb="45">
      <t>キョテン</t>
    </rPh>
    <rPh sb="45" eb="47">
      <t>クブン</t>
    </rPh>
    <rPh sb="47" eb="48">
      <t>カン</t>
    </rPh>
    <rPh sb="48" eb="50">
      <t>クリイレ</t>
    </rPh>
    <rPh sb="50" eb="51">
      <t>キン</t>
    </rPh>
    <rPh sb="51" eb="54">
      <t>メイサイショ</t>
    </rPh>
    <rPh sb="56" eb="58">
      <t>サクセイ</t>
    </rPh>
    <rPh sb="59" eb="61">
      <t>ヒツヨウ</t>
    </rPh>
    <phoneticPr fontId="7"/>
  </si>
  <si>
    <t>　会計Ｐ６の確認チャートより、「一部弾力運用できます」の場合に記入</t>
    <rPh sb="1" eb="3">
      <t>カイケイ</t>
    </rPh>
    <rPh sb="6" eb="8">
      <t>カクニン</t>
    </rPh>
    <rPh sb="16" eb="18">
      <t>イチブ</t>
    </rPh>
    <rPh sb="18" eb="20">
      <t>ダンリョク</t>
    </rPh>
    <rPh sb="20" eb="22">
      <t>ウンヨウ</t>
    </rPh>
    <rPh sb="28" eb="30">
      <t>バアイ</t>
    </rPh>
    <rPh sb="31" eb="33">
      <t>キニュウ</t>
    </rPh>
    <phoneticPr fontId="7"/>
  </si>
  <si>
    <t>　　　※会計Ｐ６の確認チャートより、「弾力運用できます」の場合　→　Ｐ８へ）</t>
    <rPh sb="4" eb="6">
      <t>カイケイ</t>
    </rPh>
    <rPh sb="9" eb="11">
      <t>カクニン</t>
    </rPh>
    <rPh sb="19" eb="21">
      <t>ダンリョク</t>
    </rPh>
    <rPh sb="21" eb="23">
      <t>ウンヨウ</t>
    </rPh>
    <rPh sb="29" eb="31">
      <t>バアイ</t>
    </rPh>
    <phoneticPr fontId="7"/>
  </si>
  <si>
    <t>【算出の根拠となる資料を監査当日にご用意ください。】</t>
    <phoneticPr fontId="7"/>
  </si>
  <si>
    <t>※次の記載ページ　→　Ｐ10へ</t>
    <rPh sb="1" eb="2">
      <t>ツギ</t>
    </rPh>
    <rPh sb="3" eb="5">
      <t>キサイ</t>
    </rPh>
    <phoneticPr fontId="7"/>
  </si>
  <si>
    <t>　会計Ｐ６の確認チャートより、「弾力運用できます」の場合に記入</t>
    <rPh sb="1" eb="3">
      <t>カイケイ</t>
    </rPh>
    <rPh sb="6" eb="8">
      <t>カクニン</t>
    </rPh>
    <rPh sb="16" eb="18">
      <t>ダンリョク</t>
    </rPh>
    <rPh sb="18" eb="20">
      <t>ウンヨウ</t>
    </rPh>
    <rPh sb="26" eb="28">
      <t>バアイ</t>
    </rPh>
    <rPh sb="29" eb="31">
      <t>キニュウ</t>
    </rPh>
    <phoneticPr fontId="7"/>
  </si>
  <si>
    <t>　　　※確認チャートより、「一部弾力運用できます」の場合　→　Ｐ７へ</t>
    <rPh sb="4" eb="6">
      <t>カクニン</t>
    </rPh>
    <rPh sb="14" eb="16">
      <t>イチブ</t>
    </rPh>
    <rPh sb="16" eb="18">
      <t>ダンリョク</t>
    </rPh>
    <rPh sb="18" eb="20">
      <t>ウンヨウ</t>
    </rPh>
    <rPh sb="26" eb="28">
      <t>バアイ</t>
    </rPh>
    <phoneticPr fontId="7"/>
  </si>
  <si>
    <t>【算出の根拠となる資料を監査当日にご用意ください。】</t>
    <phoneticPr fontId="7"/>
  </si>
  <si>
    <r>
      <t xml:space="preserve">同一の設置者が設置する、子育て支援事業を実施する施設の整備費等
</t>
    </r>
    <r>
      <rPr>
        <b/>
        <sz val="12"/>
        <rFont val="ＭＳ Ｐ明朝"/>
        <family val="1"/>
        <charset val="128"/>
      </rPr>
      <t>【算出の根拠となる資料を監査当日にご用意ください。】</t>
    </r>
    <rPh sb="0" eb="2">
      <t>ドウイツ</t>
    </rPh>
    <rPh sb="3" eb="5">
      <t>セッチ</t>
    </rPh>
    <rPh sb="5" eb="6">
      <t>シャ</t>
    </rPh>
    <rPh sb="7" eb="9">
      <t>セッチ</t>
    </rPh>
    <rPh sb="12" eb="14">
      <t>コソダ</t>
    </rPh>
    <rPh sb="15" eb="17">
      <t>シエン</t>
    </rPh>
    <rPh sb="17" eb="19">
      <t>ジギョウ</t>
    </rPh>
    <rPh sb="20" eb="22">
      <t>ジッシ</t>
    </rPh>
    <phoneticPr fontId="7"/>
  </si>
  <si>
    <r>
      <t xml:space="preserve">同一の設置者が設置する、社会福祉施設等の整備費等
</t>
    </r>
    <r>
      <rPr>
        <b/>
        <sz val="12"/>
        <rFont val="ＭＳ Ｐ明朝"/>
        <family val="1"/>
        <charset val="128"/>
      </rPr>
      <t>【算出の根拠となる資料を監査当日にご用意ください。】</t>
    </r>
    <rPh sb="0" eb="2">
      <t>ドウイツ</t>
    </rPh>
    <rPh sb="3" eb="5">
      <t>セッチ</t>
    </rPh>
    <rPh sb="5" eb="6">
      <t>シャ</t>
    </rPh>
    <rPh sb="7" eb="9">
      <t>セッチ</t>
    </rPh>
    <rPh sb="12" eb="14">
      <t>シャカイ</t>
    </rPh>
    <rPh sb="14" eb="16">
      <t>フクシ</t>
    </rPh>
    <rPh sb="16" eb="18">
      <t>シセツ</t>
    </rPh>
    <rPh sb="18" eb="19">
      <t>ナド</t>
    </rPh>
    <phoneticPr fontId="7"/>
  </si>
  <si>
    <t>　　　※確認チャートより、「一部弾力運用できます」の場合　→　Ｐ７へ</t>
    <phoneticPr fontId="7"/>
  </si>
  <si>
    <t>Ⅰ　処遇改善基礎分枠（別表３・４）</t>
    <rPh sb="2" eb="4">
      <t>ショグウ</t>
    </rPh>
    <rPh sb="4" eb="6">
      <t>カイゼン</t>
    </rPh>
    <rPh sb="6" eb="8">
      <t>キソ</t>
    </rPh>
    <rPh sb="8" eb="9">
      <t>ブン</t>
    </rPh>
    <rPh sb="9" eb="10">
      <t>ワク</t>
    </rPh>
    <rPh sb="11" eb="13">
      <t>ベッピョウ</t>
    </rPh>
    <phoneticPr fontId="7"/>
  </si>
  <si>
    <t>↓会計Ｐ８の③表（16）の額</t>
    <rPh sb="1" eb="3">
      <t>カイケイ</t>
    </rPh>
    <rPh sb="7" eb="8">
      <t>ヒョウ</t>
    </rPh>
    <rPh sb="13" eb="14">
      <t>ガク</t>
    </rPh>
    <phoneticPr fontId="7"/>
  </si>
  <si>
    <t>法人本部等から不足資金を繰り入れた</t>
    <rPh sb="0" eb="2">
      <t>ホウジン</t>
    </rPh>
    <rPh sb="2" eb="4">
      <t>ホンブ</t>
    </rPh>
    <rPh sb="4" eb="5">
      <t>トウ</t>
    </rPh>
    <rPh sb="7" eb="9">
      <t>フソク</t>
    </rPh>
    <rPh sb="9" eb="11">
      <t>シキン</t>
    </rPh>
    <rPh sb="12" eb="13">
      <t>ク</t>
    </rPh>
    <rPh sb="14" eb="15">
      <t>イ</t>
    </rPh>
    <phoneticPr fontId="7"/>
  </si>
  <si>
    <t>Ⅱ　委託費３か月分枠（別表３・５）</t>
    <rPh sb="2" eb="4">
      <t>イタク</t>
    </rPh>
    <rPh sb="4" eb="5">
      <t>ヒ</t>
    </rPh>
    <rPh sb="7" eb="8">
      <t>ゲツ</t>
    </rPh>
    <rPh sb="8" eb="9">
      <t>ブン</t>
    </rPh>
    <rPh sb="9" eb="10">
      <t>ワク</t>
    </rPh>
    <phoneticPr fontId="7"/>
  </si>
  <si>
    <t>↓会計Ｐ８の③表（15）の額</t>
    <rPh sb="1" eb="3">
      <t>カイケイ</t>
    </rPh>
    <rPh sb="7" eb="8">
      <t>ヒョウ</t>
    </rPh>
    <rPh sb="13" eb="14">
      <t>ガク</t>
    </rPh>
    <phoneticPr fontId="7"/>
  </si>
  <si>
    <t>事業活動収入予算額の３％(e)</t>
    <rPh sb="0" eb="2">
      <t>ジギョウ</t>
    </rPh>
    <rPh sb="2" eb="4">
      <t>カツドウ</t>
    </rPh>
    <rPh sb="4" eb="6">
      <t>シュウニュウ</t>
    </rPh>
    <rPh sb="6" eb="9">
      <t>ヨサンガク</t>
    </rPh>
    <phoneticPr fontId="7"/>
  </si>
  <si>
    <t>収入を預入れずに直接支払いに</t>
    <rPh sb="0" eb="2">
      <t>シュウニュウ</t>
    </rPh>
    <rPh sb="3" eb="5">
      <t>アズケイ</t>
    </rPh>
    <rPh sb="8" eb="10">
      <t>チョクセツ</t>
    </rPh>
    <rPh sb="10" eb="12">
      <t>シハラ</t>
    </rPh>
    <phoneticPr fontId="7"/>
  </si>
  <si>
    <t>②　預貯金　</t>
    <rPh sb="2" eb="5">
      <t>ヨチョキン</t>
    </rPh>
    <phoneticPr fontId="7"/>
  </si>
  <si>
    <t>口座
種別</t>
    <rPh sb="0" eb="2">
      <t>コウザ</t>
    </rPh>
    <rPh sb="3" eb="5">
      <t>シュベツ</t>
    </rPh>
    <phoneticPr fontId="7"/>
  </si>
  <si>
    <t>委託</t>
  </si>
  <si>
    <t>株式会社○○造園土木</t>
    <rPh sb="0" eb="2">
      <t>カブシキ</t>
    </rPh>
    <rPh sb="2" eb="4">
      <t>カイシャ</t>
    </rPh>
    <rPh sb="6" eb="8">
      <t>ゾウエン</t>
    </rPh>
    <rPh sb="8" eb="10">
      <t>ドボク</t>
    </rPh>
    <phoneticPr fontId="7"/>
  </si>
  <si>
    <t>得ている</t>
    <rPh sb="0" eb="1">
      <t>エ</t>
    </rPh>
    <phoneticPr fontId="7"/>
  </si>
  <si>
    <t>得ていない</t>
    <rPh sb="0" eb="1">
      <t>エ</t>
    </rPh>
    <phoneticPr fontId="7"/>
  </si>
  <si>
    <t>社会福祉法人、学校法人以外の場合</t>
    <rPh sb="0" eb="2">
      <t>シャカイ</t>
    </rPh>
    <rPh sb="2" eb="4">
      <t>フクシ</t>
    </rPh>
    <rPh sb="4" eb="6">
      <t>ホウジン</t>
    </rPh>
    <rPh sb="7" eb="9">
      <t>ガッコウ</t>
    </rPh>
    <rPh sb="9" eb="11">
      <t>ホウジン</t>
    </rPh>
    <rPh sb="11" eb="13">
      <t>イガイ</t>
    </rPh>
    <rPh sb="14" eb="16">
      <t>バアイ</t>
    </rPh>
    <phoneticPr fontId="7"/>
  </si>
  <si>
    <t>①　年度末の残高状況</t>
    <rPh sb="2" eb="5">
      <t>ネンドマツ</t>
    </rPh>
    <rPh sb="6" eb="8">
      <t>ザンダカ</t>
    </rPh>
    <rPh sb="8" eb="10">
      <t>ジョウキョウ</t>
    </rPh>
    <phoneticPr fontId="7"/>
  </si>
  <si>
    <t>＋</t>
    <phoneticPr fontId="7"/>
  </si>
  <si>
    <t>①</t>
    <phoneticPr fontId="7"/>
  </si>
  <si>
    <t>当期資金収支差額合計</t>
  </si>
  <si>
    <t>＝</t>
    <phoneticPr fontId="7"/>
  </si>
  <si>
    <t>－</t>
    <phoneticPr fontId="7"/>
  </si>
  <si>
    <t>＋</t>
    <phoneticPr fontId="7"/>
  </si>
  <si>
    <t>②</t>
    <phoneticPr fontId="7"/>
  </si>
  <si>
    <t>＝</t>
    <phoneticPr fontId="7"/>
  </si>
  <si>
    <t>③</t>
    <phoneticPr fontId="7"/>
  </si>
  <si>
    <t>④</t>
    <phoneticPr fontId="7"/>
  </si>
  <si>
    <t>⑤</t>
    <phoneticPr fontId="7"/>
  </si>
  <si>
    <t>Ａ</t>
    <phoneticPr fontId="7"/>
  </si>
  <si>
    <t>①～⑤当期資金収支差額
及び積立支出の合計額</t>
    <phoneticPr fontId="7"/>
  </si>
  <si>
    <t>Ｂ</t>
    <phoneticPr fontId="7"/>
  </si>
  <si>
    <t>　事業活動収入額</t>
    <phoneticPr fontId="7"/>
  </si>
  <si>
    <t>Ｅ</t>
    <phoneticPr fontId="7"/>
  </si>
  <si>
    <t>　委託費収入額</t>
    <rPh sb="1" eb="3">
      <t>イタク</t>
    </rPh>
    <rPh sb="6" eb="7">
      <t>ガク</t>
    </rPh>
    <phoneticPr fontId="7"/>
  </si>
  <si>
    <t>Ｃ</t>
    <phoneticPr fontId="7"/>
  </si>
  <si>
    <t>　（Ａ÷Ｂ×100）</t>
    <phoneticPr fontId="7"/>
  </si>
  <si>
    <t>Ｆ</t>
    <phoneticPr fontId="7"/>
  </si>
  <si>
    <t>　（Ｄ÷Ｅ×100）</t>
    <phoneticPr fontId="7"/>
  </si>
  <si>
    <t>％</t>
    <phoneticPr fontId="7"/>
  </si>
  <si>
    <t>②　積立資産及び当期末支払資金残高の取り扱い（取扱要綱第４条、第254号通知３ほか）</t>
    <rPh sb="4" eb="6">
      <t>シサン</t>
    </rPh>
    <rPh sb="6" eb="7">
      <t>オヨ</t>
    </rPh>
    <rPh sb="8" eb="10">
      <t>トウキ</t>
    </rPh>
    <rPh sb="18" eb="19">
      <t>ト</t>
    </rPh>
    <rPh sb="20" eb="21">
      <t>アツカ</t>
    </rPh>
    <rPh sb="31" eb="32">
      <t>ダイ</t>
    </rPh>
    <rPh sb="35" eb="36">
      <t>ゴウ</t>
    </rPh>
    <rPh sb="36" eb="38">
      <t>ツウチ</t>
    </rPh>
    <phoneticPr fontId="7"/>
  </si>
  <si>
    <t>している</t>
    <phoneticPr fontId="7"/>
  </si>
  <si>
    <t>していない</t>
    <phoneticPr fontId="7"/>
  </si>
  <si>
    <t>理事会の議決を得ている</t>
    <rPh sb="0" eb="3">
      <t>リジカイ</t>
    </rPh>
    <rPh sb="4" eb="6">
      <t>ギケツ</t>
    </rPh>
    <rPh sb="7" eb="8">
      <t>エ</t>
    </rPh>
    <phoneticPr fontId="7"/>
  </si>
  <si>
    <t>横浜市保育・教育運営課に対する事前協議</t>
    <rPh sb="0" eb="3">
      <t>ヨコハマシ</t>
    </rPh>
    <rPh sb="3" eb="5">
      <t>ホイク</t>
    </rPh>
    <rPh sb="6" eb="8">
      <t>キョウイク</t>
    </rPh>
    <rPh sb="8" eb="10">
      <t>ウンエイ</t>
    </rPh>
    <rPh sb="10" eb="11">
      <t>カ</t>
    </rPh>
    <rPh sb="12" eb="13">
      <t>タイ</t>
    </rPh>
    <rPh sb="15" eb="17">
      <t>ジゼン</t>
    </rPh>
    <rPh sb="17" eb="19">
      <t>キョウギ</t>
    </rPh>
    <phoneticPr fontId="7"/>
  </si>
  <si>
    <t>マイナスになっていない</t>
    <phoneticPr fontId="7"/>
  </si>
  <si>
    <t>マイナスになった</t>
    <phoneticPr fontId="7"/>
  </si>
  <si>
    <t>いる</t>
    <phoneticPr fontId="7"/>
  </si>
  <si>
    <t>いない</t>
    <phoneticPr fontId="7"/>
  </si>
  <si>
    <t>（上記①表内Ｆ）</t>
    <phoneticPr fontId="7"/>
  </si>
  <si>
    <t>⇒</t>
    <phoneticPr fontId="7"/>
  </si>
  <si>
    <t>　　　　　　　　　　　　　　　　　　　　　　　　　　　　　　　　）</t>
    <phoneticPr fontId="7"/>
  </si>
  <si>
    <t>商品名：</t>
    <phoneticPr fontId="7"/>
  </si>
  <si>
    <t>　次の各項目に記入、また該当する項目の（　）に〇を入れます。（ドロップダウンリストより選択）</t>
    <rPh sb="1" eb="2">
      <t>ツギ</t>
    </rPh>
    <rPh sb="3" eb="4">
      <t>カク</t>
    </rPh>
    <rPh sb="7" eb="9">
      <t>キニュウ</t>
    </rPh>
    <rPh sb="12" eb="14">
      <t>ガイトウ</t>
    </rPh>
    <rPh sb="16" eb="18">
      <t>コウモク</t>
    </rPh>
    <phoneticPr fontId="7"/>
  </si>
  <si>
    <t>法人、施設として定めた
小口現金の保管限度額</t>
    <rPh sb="0" eb="2">
      <t>ホウジン</t>
    </rPh>
    <rPh sb="3" eb="5">
      <t>シセツ</t>
    </rPh>
    <rPh sb="8" eb="9">
      <t>サダ</t>
    </rPh>
    <rPh sb="12" eb="14">
      <t>コグチ</t>
    </rPh>
    <rPh sb="14" eb="16">
      <t>ゲンキン</t>
    </rPh>
    <rPh sb="17" eb="19">
      <t>ホカン</t>
    </rPh>
    <rPh sb="19" eb="21">
      <t>ゲンド</t>
    </rPh>
    <rPh sb="21" eb="22">
      <t>ガク</t>
    </rPh>
    <phoneticPr fontId="7"/>
  </si>
  <si>
    <t>経理規程上の預け入れ迄の日数</t>
    <rPh sb="0" eb="2">
      <t>ケイリ</t>
    </rPh>
    <rPh sb="2" eb="4">
      <t>キテイ</t>
    </rPh>
    <rPh sb="4" eb="5">
      <t>ウエ</t>
    </rPh>
    <rPh sb="6" eb="7">
      <t>アズ</t>
    </rPh>
    <rPh sb="8" eb="9">
      <t>イ</t>
    </rPh>
    <rPh sb="10" eb="11">
      <t>マデ</t>
    </rPh>
    <rPh sb="12" eb="14">
      <t>ニッスウ</t>
    </rPh>
    <phoneticPr fontId="7"/>
  </si>
  <si>
    <r>
      <t>※　所有している場合のみ記入します。</t>
    </r>
    <r>
      <rPr>
        <sz val="10"/>
        <rFont val="ＭＳ Ｐゴシック"/>
        <family val="3"/>
        <charset val="128"/>
      </rPr>
      <t>【所有状況の分かる書類（残高証明書、内訳等）の写しを添付願います。】</t>
    </r>
    <rPh sb="2" eb="4">
      <t>ショユウ</t>
    </rPh>
    <rPh sb="8" eb="10">
      <t>バアイ</t>
    </rPh>
    <rPh sb="12" eb="14">
      <t>キニュウ</t>
    </rPh>
    <rPh sb="19" eb="21">
      <t>ショユウ</t>
    </rPh>
    <rPh sb="21" eb="23">
      <t>ジョウキョウ</t>
    </rPh>
    <rPh sb="24" eb="25">
      <t>ワ</t>
    </rPh>
    <rPh sb="27" eb="29">
      <t>ショルイ</t>
    </rPh>
    <rPh sb="30" eb="32">
      <t>ザンダカ</t>
    </rPh>
    <rPh sb="32" eb="35">
      <t>ショウメイショ</t>
    </rPh>
    <rPh sb="36" eb="38">
      <t>ウチワケ</t>
    </rPh>
    <rPh sb="38" eb="39">
      <t>トウ</t>
    </rPh>
    <rPh sb="41" eb="42">
      <t>ウツ</t>
    </rPh>
    <rPh sb="44" eb="47">
      <t>テンプネガ</t>
    </rPh>
    <phoneticPr fontId="7"/>
  </si>
  <si>
    <t>全ての支出に根拠（証ひょう等）が</t>
    <rPh sb="0" eb="1">
      <t>スベ</t>
    </rPh>
    <rPh sb="3" eb="5">
      <t>シシュツ</t>
    </rPh>
    <rPh sb="6" eb="8">
      <t>コンキョ</t>
    </rPh>
    <rPh sb="9" eb="10">
      <t>アカシ</t>
    </rPh>
    <rPh sb="13" eb="14">
      <t>ナド</t>
    </rPh>
    <phoneticPr fontId="7"/>
  </si>
  <si>
    <t>施設運営に関係のない支出</t>
    <rPh sb="0" eb="2">
      <t>シセツ</t>
    </rPh>
    <rPh sb="2" eb="4">
      <t>ウンエイ</t>
    </rPh>
    <rPh sb="5" eb="7">
      <t>カンケイ</t>
    </rPh>
    <rPh sb="10" eb="12">
      <t>シシュツ</t>
    </rPh>
    <phoneticPr fontId="7"/>
  </si>
  <si>
    <t>はない又は寄附金等で充当済</t>
    <rPh sb="3" eb="4">
      <t>マタ</t>
    </rPh>
    <rPh sb="5" eb="8">
      <t>キフキン</t>
    </rPh>
    <rPh sb="8" eb="9">
      <t>トウ</t>
    </rPh>
    <rPh sb="10" eb="12">
      <t>ジュウトウ</t>
    </rPh>
    <rPh sb="12" eb="13">
      <t>ズミ</t>
    </rPh>
    <phoneticPr fontId="7"/>
  </si>
  <si>
    <t>がある</t>
    <phoneticPr fontId="7"/>
  </si>
  <si>
    <t>はない</t>
    <phoneticPr fontId="7"/>
  </si>
  <si>
    <t>がない場合がある</t>
    <rPh sb="3" eb="5">
      <t>バアイ</t>
    </rPh>
    <phoneticPr fontId="7"/>
  </si>
  <si>
    <t>車両の運行記録</t>
    <rPh sb="0" eb="2">
      <t>シャリョウ</t>
    </rPh>
    <rPh sb="3" eb="5">
      <t>ウンコウ</t>
    </rPh>
    <rPh sb="5" eb="7">
      <t>キロク</t>
    </rPh>
    <phoneticPr fontId="7"/>
  </si>
  <si>
    <t>「種別」欄には、物品購入、修繕工事、委託、リース、その他　のいずれかをドロップダウンリストから選択します。</t>
    <rPh sb="47" eb="49">
      <t>センタク</t>
    </rPh>
    <phoneticPr fontId="7"/>
  </si>
  <si>
    <t>（税込総額）</t>
    <rPh sb="3" eb="5">
      <t>ソウガク</t>
    </rPh>
    <phoneticPr fontId="7"/>
  </si>
  <si>
    <t>保育所</t>
    <rPh sb="0" eb="2">
      <t>ホイク</t>
    </rPh>
    <rPh sb="2" eb="3">
      <t>ショ</t>
    </rPh>
    <phoneticPr fontId="46"/>
  </si>
  <si>
    <t>施設・事業種別</t>
    <rPh sb="0" eb="2">
      <t>シセツ</t>
    </rPh>
    <rPh sb="3" eb="5">
      <t>ジギョウ</t>
    </rPh>
    <rPh sb="5" eb="7">
      <t>シュベツ</t>
    </rPh>
    <phoneticPr fontId="7"/>
  </si>
  <si>
    <t>施設・事業所番号</t>
    <rPh sb="0" eb="2">
      <t>シセツ</t>
    </rPh>
    <rPh sb="3" eb="6">
      <t>ジギョウショ</t>
    </rPh>
    <rPh sb="6" eb="8">
      <t>バンゴウ</t>
    </rPh>
    <phoneticPr fontId="7"/>
  </si>
  <si>
    <t>２歳児</t>
    <rPh sb="1" eb="2">
      <t>サイ</t>
    </rPh>
    <rPh sb="2" eb="3">
      <t>ジ</t>
    </rPh>
    <phoneticPr fontId="7"/>
  </si>
  <si>
    <t>１歳児</t>
    <rPh sb="1" eb="2">
      <t>サイ</t>
    </rPh>
    <rPh sb="2" eb="3">
      <t>ジ</t>
    </rPh>
    <phoneticPr fontId="7"/>
  </si>
  <si>
    <t>乳児</t>
    <rPh sb="0" eb="2">
      <t>ニュウジ</t>
    </rPh>
    <phoneticPr fontId="7"/>
  </si>
  <si>
    <t>利用定員</t>
    <rPh sb="0" eb="2">
      <t>リヨウ</t>
    </rPh>
    <rPh sb="2" eb="4">
      <t>テイイン</t>
    </rPh>
    <phoneticPr fontId="7"/>
  </si>
  <si>
    <t>定員区分</t>
    <rPh sb="0" eb="2">
      <t>テイイン</t>
    </rPh>
    <rPh sb="2" eb="4">
      <t>クブン</t>
    </rPh>
    <phoneticPr fontId="7"/>
  </si>
  <si>
    <t>基礎分</t>
    <rPh sb="0" eb="2">
      <t>キソ</t>
    </rPh>
    <rPh sb="2" eb="3">
      <t>ブン</t>
    </rPh>
    <phoneticPr fontId="46"/>
  </si>
  <si>
    <t>うちｷｬﾘｱﾊﾟｽ要件</t>
    <rPh sb="9" eb="11">
      <t>ヨウケン</t>
    </rPh>
    <phoneticPr fontId="7"/>
  </si>
  <si>
    <t>１　処遇改善等加算Ⅰ</t>
    <rPh sb="2" eb="4">
      <t>ショグウ</t>
    </rPh>
    <rPh sb="4" eb="6">
      <t>カイゼン</t>
    </rPh>
    <rPh sb="6" eb="7">
      <t>トウ</t>
    </rPh>
    <rPh sb="7" eb="9">
      <t>カサン</t>
    </rPh>
    <phoneticPr fontId="44"/>
  </si>
  <si>
    <t>加算見込額（円）</t>
    <rPh sb="0" eb="2">
      <t>カサン</t>
    </rPh>
    <rPh sb="2" eb="4">
      <t>ミコミ</t>
    </rPh>
    <rPh sb="4" eb="5">
      <t>ガク</t>
    </rPh>
    <rPh sb="6" eb="7">
      <t>エン</t>
    </rPh>
    <phoneticPr fontId="46"/>
  </si>
  <si>
    <t>処遇改善等加算【国】（1,000円未満切り捨て）</t>
    <rPh sb="0" eb="2">
      <t>ショグウ</t>
    </rPh>
    <rPh sb="2" eb="4">
      <t>カイゼン</t>
    </rPh>
    <rPh sb="4" eb="5">
      <t>トウ</t>
    </rPh>
    <rPh sb="5" eb="7">
      <t>カサン</t>
    </rPh>
    <rPh sb="8" eb="9">
      <t>クニ</t>
    </rPh>
    <rPh sb="16" eb="17">
      <t>エン</t>
    </rPh>
    <rPh sb="17" eb="19">
      <t>ミマン</t>
    </rPh>
    <rPh sb="19" eb="20">
      <t>キ</t>
    </rPh>
    <rPh sb="21" eb="22">
      <t>ス</t>
    </rPh>
    <phoneticPr fontId="46"/>
  </si>
  <si>
    <t>職員配置加算【市】（1,000円未満切り捨て）</t>
    <rPh sb="0" eb="2">
      <t>ショクイン</t>
    </rPh>
    <rPh sb="2" eb="4">
      <t>ハイチ</t>
    </rPh>
    <rPh sb="4" eb="6">
      <t>カサン</t>
    </rPh>
    <rPh sb="7" eb="8">
      <t>シ</t>
    </rPh>
    <phoneticPr fontId="46"/>
  </si>
  <si>
    <t>適用
する
場合</t>
    <rPh sb="0" eb="2">
      <t>テキヨウ</t>
    </rPh>
    <rPh sb="6" eb="8">
      <t>バアイ</t>
    </rPh>
    <phoneticPr fontId="7"/>
  </si>
  <si>
    <t>年齢別単価</t>
    <rPh sb="0" eb="2">
      <t>ネンレイ</t>
    </rPh>
    <rPh sb="2" eb="3">
      <t>ベツ</t>
    </rPh>
    <rPh sb="3" eb="5">
      <t>タンカ</t>
    </rPh>
    <phoneticPr fontId="7"/>
  </si>
  <si>
    <t>３歳児</t>
    <rPh sb="1" eb="2">
      <t>サイ</t>
    </rPh>
    <rPh sb="2" eb="3">
      <t>ジ</t>
    </rPh>
    <phoneticPr fontId="7"/>
  </si>
  <si>
    <t>４歳以上児</t>
    <rPh sb="1" eb="2">
      <t>サイ</t>
    </rPh>
    <rPh sb="2" eb="4">
      <t>イジョウ</t>
    </rPh>
    <rPh sb="4" eb="5">
      <t>ジ</t>
    </rPh>
    <phoneticPr fontId="7"/>
  </si>
  <si>
    <t>標準時間</t>
    <rPh sb="0" eb="2">
      <t>ヒョウジュン</t>
    </rPh>
    <rPh sb="2" eb="4">
      <t>ジカン</t>
    </rPh>
    <phoneticPr fontId="7"/>
  </si>
  <si>
    <t>短時間</t>
    <rPh sb="0" eb="3">
      <t>タンジカン</t>
    </rPh>
    <phoneticPr fontId="7"/>
  </si>
  <si>
    <t>平均利用子ども数(人)</t>
    <rPh sb="9" eb="10">
      <t>ニン</t>
    </rPh>
    <phoneticPr fontId="46"/>
  </si>
  <si>
    <t>処遇改善等加算分単価(円)</t>
    <rPh sb="0" eb="2">
      <t>ショグウ</t>
    </rPh>
    <rPh sb="2" eb="4">
      <t>カイゼン</t>
    </rPh>
    <rPh sb="4" eb="5">
      <t>ナド</t>
    </rPh>
    <rPh sb="5" eb="7">
      <t>カサン</t>
    </rPh>
    <rPh sb="7" eb="8">
      <t>ブン</t>
    </rPh>
    <rPh sb="8" eb="10">
      <t>タンカ</t>
    </rPh>
    <rPh sb="11" eb="12">
      <t>エン</t>
    </rPh>
    <phoneticPr fontId="7"/>
  </si>
  <si>
    <t>基本加算②</t>
    <rPh sb="0" eb="2">
      <t>キホン</t>
    </rPh>
    <rPh sb="2" eb="4">
      <t>カサン</t>
    </rPh>
    <phoneticPr fontId="7"/>
  </si>
  <si>
    <t>処遇改善等加算Ⅰ</t>
    <rPh sb="0" eb="2">
      <t>ショグウ</t>
    </rPh>
    <rPh sb="2" eb="4">
      <t>カイゼン</t>
    </rPh>
    <rPh sb="4" eb="5">
      <t>ナド</t>
    </rPh>
    <rPh sb="5" eb="7">
      <t>カサン</t>
    </rPh>
    <phoneticPr fontId="7"/>
  </si>
  <si>
    <t>３歳児配置改善加算</t>
    <rPh sb="1" eb="2">
      <t>サイ</t>
    </rPh>
    <rPh sb="2" eb="3">
      <t>ジ</t>
    </rPh>
    <rPh sb="3" eb="5">
      <t>ハイチ</t>
    </rPh>
    <rPh sb="5" eb="7">
      <t>カイゼン</t>
    </rPh>
    <rPh sb="7" eb="9">
      <t>カサン</t>
    </rPh>
    <phoneticPr fontId="7"/>
  </si>
  <si>
    <t>夜間保育加算</t>
    <rPh sb="0" eb="2">
      <t>ヤカン</t>
    </rPh>
    <rPh sb="2" eb="4">
      <t>ホイク</t>
    </rPh>
    <rPh sb="4" eb="6">
      <t>カサン</t>
    </rPh>
    <phoneticPr fontId="7"/>
  </si>
  <si>
    <t>チーム保育推進加算</t>
    <rPh sb="3" eb="5">
      <t>ホイク</t>
    </rPh>
    <rPh sb="5" eb="7">
      <t>スイシン</t>
    </rPh>
    <rPh sb="7" eb="9">
      <t>カサン</t>
    </rPh>
    <phoneticPr fontId="55"/>
  </si>
  <si>
    <t>②合計</t>
    <rPh sb="1" eb="3">
      <t>ゴウケイ</t>
    </rPh>
    <phoneticPr fontId="46"/>
  </si>
  <si>
    <t>加減調整部分③</t>
    <rPh sb="0" eb="2">
      <t>カゲン</t>
    </rPh>
    <rPh sb="2" eb="4">
      <t>チョウセイ</t>
    </rPh>
    <rPh sb="4" eb="6">
      <t>ブブン</t>
    </rPh>
    <phoneticPr fontId="46"/>
  </si>
  <si>
    <t>定員を恒常的に超過する場合</t>
    <rPh sb="0" eb="2">
      <t>テイイン</t>
    </rPh>
    <rPh sb="3" eb="6">
      <t>コウジョウテキ</t>
    </rPh>
    <rPh sb="7" eb="9">
      <t>チョウカ</t>
    </rPh>
    <rPh sb="11" eb="13">
      <t>バアイ</t>
    </rPh>
    <phoneticPr fontId="7"/>
  </si>
  <si>
    <t>特定加算④</t>
    <rPh sb="0" eb="2">
      <t>トクテイ</t>
    </rPh>
    <rPh sb="2" eb="4">
      <t>カサン</t>
    </rPh>
    <phoneticPr fontId="7"/>
  </si>
  <si>
    <t>主任保育士専任加算</t>
    <rPh sb="0" eb="2">
      <t>シュニン</t>
    </rPh>
    <rPh sb="2" eb="5">
      <t>ホイクシ</t>
    </rPh>
    <rPh sb="5" eb="7">
      <t>センニン</t>
    </rPh>
    <rPh sb="7" eb="9">
      <t>カサン</t>
    </rPh>
    <phoneticPr fontId="7"/>
  </si>
  <si>
    <t>療育支援加算</t>
    <rPh sb="0" eb="2">
      <t>リョウイク</t>
    </rPh>
    <rPh sb="2" eb="4">
      <t>シエン</t>
    </rPh>
    <rPh sb="4" eb="6">
      <t>カサン</t>
    </rPh>
    <phoneticPr fontId="7"/>
  </si>
  <si>
    <t>事務職員雇上費加算</t>
    <rPh sb="0" eb="2">
      <t>ジム</t>
    </rPh>
    <rPh sb="2" eb="4">
      <t>ショクイン</t>
    </rPh>
    <rPh sb="4" eb="5">
      <t>ヤトイ</t>
    </rPh>
    <rPh sb="5" eb="6">
      <t>ウエ</t>
    </rPh>
    <rPh sb="6" eb="7">
      <t>ヒ</t>
    </rPh>
    <rPh sb="7" eb="9">
      <t>カサン</t>
    </rPh>
    <phoneticPr fontId="7"/>
  </si>
  <si>
    <t>④合計</t>
    <rPh sb="1" eb="3">
      <t>ゴウケイ</t>
    </rPh>
    <phoneticPr fontId="46"/>
  </si>
  <si>
    <t>平均利用子ども数①×⑤</t>
    <rPh sb="0" eb="2">
      <t>ヘイキン</t>
    </rPh>
    <rPh sb="2" eb="4">
      <t>リヨウ</t>
    </rPh>
    <rPh sb="4" eb="5">
      <t>コ</t>
    </rPh>
    <rPh sb="7" eb="8">
      <t>スウ</t>
    </rPh>
    <phoneticPr fontId="46"/>
  </si>
  <si>
    <t>合計額（年額）</t>
    <rPh sb="0" eb="2">
      <t>ゴウケイ</t>
    </rPh>
    <rPh sb="2" eb="3">
      <t>ガク</t>
    </rPh>
    <rPh sb="4" eb="6">
      <t>ネンガク</t>
    </rPh>
    <phoneticPr fontId="46"/>
  </si>
  <si>
    <t>基礎分（②+③+④）</t>
    <rPh sb="0" eb="2">
      <t>キソ</t>
    </rPh>
    <rPh sb="2" eb="3">
      <t>ブン</t>
    </rPh>
    <phoneticPr fontId="46"/>
  </si>
  <si>
    <t>賃金改善要件分（②+③+④）</t>
    <rPh sb="0" eb="2">
      <t>チンギン</t>
    </rPh>
    <rPh sb="2" eb="4">
      <t>カイゼン</t>
    </rPh>
    <rPh sb="4" eb="6">
      <t>ヨウケン</t>
    </rPh>
    <rPh sb="6" eb="7">
      <t>ブン</t>
    </rPh>
    <phoneticPr fontId="46"/>
  </si>
  <si>
    <t>平均利用子ども数×職員処遇改善費の単価の合計</t>
    <rPh sb="0" eb="2">
      <t>ヘイキン</t>
    </rPh>
    <rPh sb="2" eb="4">
      <t>リヨウ</t>
    </rPh>
    <rPh sb="9" eb="11">
      <t>ショクイン</t>
    </rPh>
    <rPh sb="11" eb="13">
      <t>ショグウ</t>
    </rPh>
    <rPh sb="13" eb="15">
      <t>カイゼン</t>
    </rPh>
    <rPh sb="15" eb="16">
      <t>ヒ</t>
    </rPh>
    <rPh sb="17" eb="19">
      <t>タンカ</t>
    </rPh>
    <rPh sb="20" eb="22">
      <t>ゴウケイ</t>
    </rPh>
    <phoneticPr fontId="46"/>
  </si>
  <si>
    <t>賃金改善要件分</t>
    <rPh sb="0" eb="2">
      <t>チンギン</t>
    </rPh>
    <rPh sb="2" eb="4">
      <t>カイゼン</t>
    </rPh>
    <rPh sb="4" eb="6">
      <t>ヨウケン</t>
    </rPh>
    <rPh sb="6" eb="7">
      <t>ブン</t>
    </rPh>
    <phoneticPr fontId="46"/>
  </si>
  <si>
    <t>公益事業等の運営、施設設備の整備等に要する経費</t>
    <rPh sb="0" eb="2">
      <t>コウエキ</t>
    </rPh>
    <rPh sb="2" eb="4">
      <t>ジギョウ</t>
    </rPh>
    <rPh sb="4" eb="5">
      <t>トウ</t>
    </rPh>
    <rPh sb="6" eb="8">
      <t>ウンエイ</t>
    </rPh>
    <rPh sb="9" eb="11">
      <t>シセツ</t>
    </rPh>
    <rPh sb="11" eb="13">
      <t>セツビ</t>
    </rPh>
    <rPh sb="14" eb="17">
      <t>セイビナド</t>
    </rPh>
    <rPh sb="18" eb="19">
      <t>ヨウ</t>
    </rPh>
    <rPh sb="21" eb="23">
      <t>ケイヒ</t>
    </rPh>
    <phoneticPr fontId="7"/>
  </si>
  <si>
    <t>社会福祉法人、学校法人の場合</t>
    <rPh sb="0" eb="2">
      <t>シャカイ</t>
    </rPh>
    <rPh sb="2" eb="4">
      <t>フクシ</t>
    </rPh>
    <rPh sb="4" eb="6">
      <t>ホウジン</t>
    </rPh>
    <rPh sb="7" eb="9">
      <t>ガッコウ</t>
    </rPh>
    <rPh sb="9" eb="11">
      <t>ホウジン</t>
    </rPh>
    <rPh sb="12" eb="14">
      <t>バアイ</t>
    </rPh>
    <phoneticPr fontId="7"/>
  </si>
  <si>
    <t>運営主体が社会福祉法人又は学校法人の場合</t>
    <rPh sb="0" eb="2">
      <t>ウンエイ</t>
    </rPh>
    <rPh sb="2" eb="4">
      <t>シュタイ</t>
    </rPh>
    <rPh sb="5" eb="7">
      <t>シャカイ</t>
    </rPh>
    <rPh sb="7" eb="9">
      <t>フクシ</t>
    </rPh>
    <rPh sb="9" eb="11">
      <t>ホウジン</t>
    </rPh>
    <rPh sb="11" eb="12">
      <t>マタ</t>
    </rPh>
    <rPh sb="13" eb="15">
      <t>ガッコウ</t>
    </rPh>
    <rPh sb="15" eb="17">
      <t>ホウジン</t>
    </rPh>
    <rPh sb="18" eb="20">
      <t>バアイ</t>
    </rPh>
    <phoneticPr fontId="7"/>
  </si>
  <si>
    <t>運営主体が社会福祉法人・学校法人以外の場合</t>
    <rPh sb="0" eb="2">
      <t>ウンエイ</t>
    </rPh>
    <rPh sb="2" eb="4">
      <t>シュタイ</t>
    </rPh>
    <rPh sb="5" eb="7">
      <t>シャカイ</t>
    </rPh>
    <rPh sb="7" eb="9">
      <t>フクシ</t>
    </rPh>
    <rPh sb="9" eb="11">
      <t>ホウジン</t>
    </rPh>
    <rPh sb="12" eb="14">
      <t>ガッコウ</t>
    </rPh>
    <rPh sb="14" eb="16">
      <t>ホウジン</t>
    </rPh>
    <rPh sb="16" eb="18">
      <t>イガイ</t>
    </rPh>
    <rPh sb="19" eb="21">
      <t>バアイ</t>
    </rPh>
    <phoneticPr fontId="7"/>
  </si>
  <si>
    <t>利用日時、利用者、行き先、利用目的、走行距離などがわかるもの</t>
    <rPh sb="0" eb="2">
      <t>リヨウ</t>
    </rPh>
    <rPh sb="2" eb="4">
      <t>ニチジ</t>
    </rPh>
    <rPh sb="5" eb="8">
      <t>リヨウシャ</t>
    </rPh>
    <rPh sb="9" eb="12">
      <t>イキサキ</t>
    </rPh>
    <rPh sb="13" eb="15">
      <t>リヨウ</t>
    </rPh>
    <rPh sb="15" eb="17">
      <t>モクテキ</t>
    </rPh>
    <rPh sb="18" eb="20">
      <t>ソウコウ</t>
    </rPh>
    <rPh sb="20" eb="22">
      <t>キョリ</t>
    </rPh>
    <phoneticPr fontId="7"/>
  </si>
  <si>
    <t>業者名
(契約の相手方)</t>
    <rPh sb="0" eb="2">
      <t>ギョウシャ</t>
    </rPh>
    <rPh sb="2" eb="3">
      <t>ナ</t>
    </rPh>
    <rPh sb="5" eb="7">
      <t>ケイヤク</t>
    </rPh>
    <rPh sb="8" eb="11">
      <t>アイテガタ</t>
    </rPh>
    <phoneticPr fontId="7"/>
  </si>
  <si>
    <t>上記ｂにおいて、「本園が初」の場合、横浜保育室からの認可移行である。</t>
    <rPh sb="0" eb="2">
      <t>ジョウキ</t>
    </rPh>
    <rPh sb="9" eb="10">
      <t>ホン</t>
    </rPh>
    <rPh sb="10" eb="11">
      <t>エン</t>
    </rPh>
    <rPh sb="12" eb="13">
      <t>ハツ</t>
    </rPh>
    <rPh sb="15" eb="17">
      <t>バアイ</t>
    </rPh>
    <rPh sb="18" eb="20">
      <t>ヨコハマ</t>
    </rPh>
    <rPh sb="20" eb="23">
      <t>ホイクシツ</t>
    </rPh>
    <rPh sb="26" eb="28">
      <t>ニンカ</t>
    </rPh>
    <rPh sb="28" eb="30">
      <t>イコウ</t>
    </rPh>
    <phoneticPr fontId="7"/>
  </si>
  <si>
    <t>積立資産を積立目的以外に使用</t>
    <rPh sb="5" eb="7">
      <t>ツミタテ</t>
    </rPh>
    <rPh sb="7" eb="9">
      <t>モクテキ</t>
    </rPh>
    <rPh sb="9" eb="11">
      <t>イガイ</t>
    </rPh>
    <rPh sb="12" eb="14">
      <t>シヨウ</t>
    </rPh>
    <phoneticPr fontId="7"/>
  </si>
  <si>
    <t>当期末支払資金残高は、委託費収入の30％を超えて</t>
    <rPh sb="11" eb="13">
      <t>イタク</t>
    </rPh>
    <rPh sb="13" eb="14">
      <t>ヒ</t>
    </rPh>
    <rPh sb="14" eb="16">
      <t>シュウニュウ</t>
    </rPh>
    <rPh sb="21" eb="22">
      <t>コ</t>
    </rPh>
    <phoneticPr fontId="7"/>
  </si>
  <si>
    <t>いない</t>
    <phoneticPr fontId="7"/>
  </si>
  <si>
    <t>社会福祉法人会計基準</t>
    <rPh sb="0" eb="2">
      <t>シャカイ</t>
    </rPh>
    <rPh sb="2" eb="4">
      <t>フクシ</t>
    </rPh>
    <rPh sb="4" eb="6">
      <t>ホウジン</t>
    </rPh>
    <rPh sb="6" eb="8">
      <t>カイケイ</t>
    </rPh>
    <rPh sb="8" eb="10">
      <t>キジュン</t>
    </rPh>
    <phoneticPr fontId="7"/>
  </si>
  <si>
    <t>学校法人会計基準</t>
    <rPh sb="0" eb="2">
      <t>ガッコウ</t>
    </rPh>
    <rPh sb="2" eb="4">
      <t>ホウジン</t>
    </rPh>
    <rPh sb="4" eb="6">
      <t>カイケイ</t>
    </rPh>
    <rPh sb="6" eb="8">
      <t>キジュン</t>
    </rPh>
    <phoneticPr fontId="7"/>
  </si>
  <si>
    <t>ＮＰＯ法人会計基準</t>
    <rPh sb="3" eb="5">
      <t>ホウジン</t>
    </rPh>
    <rPh sb="5" eb="7">
      <t>カイケイ</t>
    </rPh>
    <rPh sb="7" eb="9">
      <t>キジュン</t>
    </rPh>
    <phoneticPr fontId="7"/>
  </si>
  <si>
    <t>企業会計原則</t>
    <rPh sb="0" eb="2">
      <t>キギョウ</t>
    </rPh>
    <rPh sb="2" eb="4">
      <t>カイケイ</t>
    </rPh>
    <rPh sb="4" eb="6">
      <t>ゲンソク</t>
    </rPh>
    <phoneticPr fontId="7"/>
  </si>
  <si>
    <t>公益法人会計基準</t>
    <rPh sb="0" eb="2">
      <t>コウエキ</t>
    </rPh>
    <rPh sb="2" eb="4">
      <t>ホウジン</t>
    </rPh>
    <rPh sb="4" eb="6">
      <t>カイケイ</t>
    </rPh>
    <rPh sb="6" eb="8">
      <t>キジュン</t>
    </rPh>
    <phoneticPr fontId="7"/>
  </si>
  <si>
    <t>その他 (                   )</t>
    <rPh sb="2" eb="3">
      <t>タ</t>
    </rPh>
    <phoneticPr fontId="7"/>
  </si>
  <si>
    <t>　　≪（２）～（５）の支出がある場合は、算出根拠となる資料を添付します。≫</t>
    <rPh sb="11" eb="13">
      <t>シシュツ</t>
    </rPh>
    <rPh sb="16" eb="18">
      <t>バアイ</t>
    </rPh>
    <rPh sb="20" eb="22">
      <t>サンシュツ</t>
    </rPh>
    <rPh sb="22" eb="24">
      <t>コンキョ</t>
    </rPh>
    <rPh sb="27" eb="29">
      <t>シリョウ</t>
    </rPh>
    <rPh sb="30" eb="32">
      <t>テンプ</t>
    </rPh>
    <phoneticPr fontId="7"/>
  </si>
  <si>
    <t>前期末支払資金残高の取り崩しについて、理事会の議決を</t>
    <rPh sb="19" eb="22">
      <t>リジカイ</t>
    </rPh>
    <rPh sb="23" eb="25">
      <t>ギケツ</t>
    </rPh>
    <phoneticPr fontId="7"/>
  </si>
  <si>
    <t>１年分の委託費収入金額→</t>
    <phoneticPr fontId="7"/>
  </si>
  <si>
    <t>円</t>
    <rPh sb="0" eb="1">
      <t>エン</t>
    </rPh>
    <phoneticPr fontId="7"/>
  </si>
  <si>
    <t>賃金改善要件分の金額　→</t>
    <rPh sb="0" eb="2">
      <t>チンギン</t>
    </rPh>
    <rPh sb="2" eb="4">
      <t>カイゼン</t>
    </rPh>
    <rPh sb="4" eb="6">
      <t>ヨウケン</t>
    </rPh>
    <rPh sb="6" eb="7">
      <t>ブン</t>
    </rPh>
    <rPh sb="8" eb="10">
      <t>キンガク</t>
    </rPh>
    <phoneticPr fontId="7"/>
  </si>
  <si>
    <t>土地・建物賃借料合計金額</t>
    <rPh sb="0" eb="2">
      <t>トチ</t>
    </rPh>
    <rPh sb="3" eb="5">
      <t>タテモノ</t>
    </rPh>
    <rPh sb="5" eb="8">
      <t>チンシャクリョウ</t>
    </rPh>
    <rPh sb="8" eb="10">
      <t>ゴウケイ</t>
    </rPh>
    <rPh sb="10" eb="12">
      <t>キンガク</t>
    </rPh>
    <phoneticPr fontId="7"/>
  </si>
  <si>
    <t>（記載例）
○△○保育園緑地管理業務委託</t>
    <rPh sb="1" eb="3">
      <t>キサイ</t>
    </rPh>
    <rPh sb="3" eb="4">
      <t>レイ</t>
    </rPh>
    <rPh sb="9" eb="12">
      <t>ホイクエン</t>
    </rPh>
    <rPh sb="12" eb="14">
      <t>リョクチ</t>
    </rPh>
    <rPh sb="14" eb="16">
      <t>カンリ</t>
    </rPh>
    <rPh sb="16" eb="18">
      <t>ギョウム</t>
    </rPh>
    <rPh sb="18" eb="20">
      <t>イタク</t>
    </rPh>
    <phoneticPr fontId="7"/>
  </si>
  <si>
    <t>賃金改善要件分</t>
    <phoneticPr fontId="7"/>
  </si>
  <si>
    <t>財源</t>
    <rPh sb="0" eb="2">
      <t>ザイゲン</t>
    </rPh>
    <phoneticPr fontId="7"/>
  </si>
  <si>
    <t>（　　　　　　　　）拠点の賃金改善の実施のため。</t>
    <phoneticPr fontId="7"/>
  </si>
  <si>
    <t>※記載上の注意　→　色付きのセルには計算式が入っています。</t>
    <rPh sb="1" eb="3">
      <t>キサイ</t>
    </rPh>
    <rPh sb="3" eb="4">
      <t>ジョウ</t>
    </rPh>
    <rPh sb="5" eb="7">
      <t>チュウイ</t>
    </rPh>
    <rPh sb="10" eb="11">
      <t>イロ</t>
    </rPh>
    <rPh sb="11" eb="12">
      <t>ツ</t>
    </rPh>
    <rPh sb="18" eb="20">
      <t>ケイサン</t>
    </rPh>
    <rPh sb="20" eb="21">
      <t>シキ</t>
    </rPh>
    <rPh sb="22" eb="23">
      <t>ハイ</t>
    </rPh>
    <phoneticPr fontId="7"/>
  </si>
  <si>
    <t>1.　委託費等資金収支</t>
    <phoneticPr fontId="7"/>
  </si>
  <si>
    <t>（単位：円）</t>
    <rPh sb="1" eb="3">
      <t>タンイ</t>
    </rPh>
    <rPh sb="4" eb="5">
      <t>エン</t>
    </rPh>
    <phoneticPr fontId="7"/>
  </si>
  <si>
    <t>収　　　　　入</t>
    <rPh sb="0" eb="1">
      <t>オサム</t>
    </rPh>
    <rPh sb="6" eb="7">
      <t>イリ</t>
    </rPh>
    <phoneticPr fontId="7"/>
  </si>
  <si>
    <t>支　　　　　出</t>
    <rPh sb="0" eb="1">
      <t>ササ</t>
    </rPh>
    <rPh sb="6" eb="7">
      <t>デ</t>
    </rPh>
    <phoneticPr fontId="7"/>
  </si>
  <si>
    <t>差引過△不足
額(①－②)</t>
    <rPh sb="0" eb="2">
      <t>サシヒキ</t>
    </rPh>
    <rPh sb="2" eb="3">
      <t>カ</t>
    </rPh>
    <rPh sb="4" eb="6">
      <t>フソク</t>
    </rPh>
    <rPh sb="7" eb="8">
      <t>ガク</t>
    </rPh>
    <phoneticPr fontId="7"/>
  </si>
  <si>
    <t>科　　　　　目</t>
    <rPh sb="0" eb="1">
      <t>カ</t>
    </rPh>
    <rPh sb="6" eb="7">
      <t>メ</t>
    </rPh>
    <phoneticPr fontId="7"/>
  </si>
  <si>
    <t>金額①</t>
    <rPh sb="0" eb="2">
      <t>キンガク</t>
    </rPh>
    <phoneticPr fontId="7"/>
  </si>
  <si>
    <t>金額②</t>
    <rPh sb="0" eb="2">
      <t>キンガク</t>
    </rPh>
    <phoneticPr fontId="7"/>
  </si>
  <si>
    <t>1.</t>
    <phoneticPr fontId="7"/>
  </si>
  <si>
    <t>委託費収入(改善基礎分等を除く)</t>
    <rPh sb="6" eb="8">
      <t>カイゼン</t>
    </rPh>
    <rPh sb="8" eb="10">
      <t>キソ</t>
    </rPh>
    <rPh sb="11" eb="12">
      <t>トウ</t>
    </rPh>
    <rPh sb="13" eb="14">
      <t>ノゾ</t>
    </rPh>
    <phoneticPr fontId="7"/>
  </si>
  <si>
    <t>19.</t>
    <phoneticPr fontId="7"/>
  </si>
  <si>
    <t>人件費支出</t>
    <rPh sb="0" eb="3">
      <t>ジンケンヒ</t>
    </rPh>
    <rPh sb="3" eb="5">
      <t>シシュツ</t>
    </rPh>
    <phoneticPr fontId="7"/>
  </si>
  <si>
    <t xml:space="preserve"> (1)人件費(改善基礎分を除く)</t>
    <rPh sb="4" eb="7">
      <t>ジンケンヒ</t>
    </rPh>
    <rPh sb="8" eb="10">
      <t>カイゼン</t>
    </rPh>
    <rPh sb="10" eb="12">
      <t>キソ</t>
    </rPh>
    <rPh sb="12" eb="13">
      <t>ブン</t>
    </rPh>
    <rPh sb="14" eb="15">
      <t>ノゾ</t>
    </rPh>
    <phoneticPr fontId="7"/>
  </si>
  <si>
    <t xml:space="preserve"> (1)職員給料支出</t>
    <rPh sb="4" eb="6">
      <t>ショクイン</t>
    </rPh>
    <rPh sb="6" eb="8">
      <t>キュウリョウ</t>
    </rPh>
    <rPh sb="8" eb="10">
      <t>シシュツ</t>
    </rPh>
    <phoneticPr fontId="7"/>
  </si>
  <si>
    <t xml:space="preserve"> (2)事業費</t>
    <rPh sb="4" eb="7">
      <t>ジギョウヒ</t>
    </rPh>
    <phoneticPr fontId="7"/>
  </si>
  <si>
    <t xml:space="preserve"> (2)職員賞与支出</t>
    <rPh sb="4" eb="6">
      <t>ショクイン</t>
    </rPh>
    <rPh sb="6" eb="8">
      <t>ショウヨ</t>
    </rPh>
    <rPh sb="8" eb="10">
      <t>シシュツ</t>
    </rPh>
    <phoneticPr fontId="7"/>
  </si>
  <si>
    <t xml:space="preserve"> (3)管理費(改善基礎分及び賃借料加算分を除く)</t>
    <rPh sb="4" eb="7">
      <t>カンリヒ</t>
    </rPh>
    <rPh sb="8" eb="10">
      <t>カイゼン</t>
    </rPh>
    <rPh sb="10" eb="12">
      <t>キソ</t>
    </rPh>
    <rPh sb="12" eb="13">
      <t>ブン</t>
    </rPh>
    <rPh sb="13" eb="14">
      <t>オヨ</t>
    </rPh>
    <rPh sb="15" eb="18">
      <t>チンシャクリョウ</t>
    </rPh>
    <rPh sb="18" eb="20">
      <t>カサン</t>
    </rPh>
    <rPh sb="20" eb="21">
      <t>ブン</t>
    </rPh>
    <rPh sb="22" eb="23">
      <t>ノゾ</t>
    </rPh>
    <phoneticPr fontId="7"/>
  </si>
  <si>
    <t xml:space="preserve"> (3)非常勤職員給与支出</t>
    <rPh sb="4" eb="7">
      <t>ヒジョウキン</t>
    </rPh>
    <rPh sb="7" eb="9">
      <t>ショクイン</t>
    </rPh>
    <rPh sb="9" eb="11">
      <t>キュウヨ</t>
    </rPh>
    <phoneticPr fontId="7"/>
  </si>
  <si>
    <t>2.</t>
    <phoneticPr fontId="7"/>
  </si>
  <si>
    <t>利用者等利用料収入</t>
  </si>
  <si>
    <t xml:space="preserve"> (4)派遣職員費支出</t>
    <rPh sb="4" eb="6">
      <t>ハケン</t>
    </rPh>
    <rPh sb="6" eb="8">
      <t>ショクイン</t>
    </rPh>
    <rPh sb="8" eb="9">
      <t>ヒ</t>
    </rPh>
    <rPh sb="9" eb="11">
      <t>シシュツ</t>
    </rPh>
    <phoneticPr fontId="7"/>
  </si>
  <si>
    <t>3.</t>
    <phoneticPr fontId="7"/>
  </si>
  <si>
    <t>私的契約利用料収入</t>
    <rPh sb="0" eb="2">
      <t>シテキ</t>
    </rPh>
    <rPh sb="2" eb="4">
      <t>ケイヤク</t>
    </rPh>
    <rPh sb="4" eb="6">
      <t>リヨウ</t>
    </rPh>
    <rPh sb="6" eb="7">
      <t>リョウ</t>
    </rPh>
    <rPh sb="7" eb="9">
      <t>シュウニュウ</t>
    </rPh>
    <phoneticPr fontId="7"/>
  </si>
  <si>
    <t xml:space="preserve"> (5)退職給付支出</t>
    <rPh sb="4" eb="6">
      <t>タイショク</t>
    </rPh>
    <rPh sb="6" eb="8">
      <t>キュウフ</t>
    </rPh>
    <rPh sb="8" eb="10">
      <t>シシュツ</t>
    </rPh>
    <phoneticPr fontId="7"/>
  </si>
  <si>
    <t>4.</t>
  </si>
  <si>
    <t>その他の事業収入（補助金事業収入等）</t>
    <rPh sb="2" eb="3">
      <t>タ</t>
    </rPh>
    <rPh sb="4" eb="6">
      <t>ジギョウ</t>
    </rPh>
    <rPh sb="9" eb="12">
      <t>ホジョキン</t>
    </rPh>
    <rPh sb="12" eb="14">
      <t>ジギョウ</t>
    </rPh>
    <rPh sb="14" eb="16">
      <t>シュウニュウ</t>
    </rPh>
    <rPh sb="16" eb="17">
      <t>トウ</t>
    </rPh>
    <phoneticPr fontId="7"/>
  </si>
  <si>
    <t xml:space="preserve"> (6)法定福利費支出</t>
    <rPh sb="4" eb="6">
      <t>ホウテイ</t>
    </rPh>
    <rPh sb="6" eb="8">
      <t>フクリ</t>
    </rPh>
    <rPh sb="8" eb="9">
      <t>ヒ</t>
    </rPh>
    <phoneticPr fontId="7"/>
  </si>
  <si>
    <t>5.</t>
  </si>
  <si>
    <t>経常経費寄附金収入</t>
  </si>
  <si>
    <t>20.</t>
    <phoneticPr fontId="7"/>
  </si>
  <si>
    <t>事業費支出</t>
    <rPh sb="0" eb="3">
      <t>ジギョウヒ</t>
    </rPh>
    <rPh sb="3" eb="5">
      <t>シシュツ</t>
    </rPh>
    <phoneticPr fontId="7"/>
  </si>
  <si>
    <t>6.</t>
  </si>
  <si>
    <t>受取利息配当金収入</t>
    <rPh sb="0" eb="2">
      <t>ウケトリ</t>
    </rPh>
    <rPh sb="2" eb="4">
      <t>リソク</t>
    </rPh>
    <rPh sb="4" eb="7">
      <t>ハイトウキン</t>
    </rPh>
    <rPh sb="7" eb="9">
      <t>シュウニュウ</t>
    </rPh>
    <phoneticPr fontId="21"/>
  </si>
  <si>
    <t xml:space="preserve"> (1)給食費支出</t>
    <rPh sb="4" eb="6">
      <t>キュウショク</t>
    </rPh>
    <rPh sb="6" eb="7">
      <t>ヒ</t>
    </rPh>
    <phoneticPr fontId="7"/>
  </si>
  <si>
    <t>7.</t>
    <phoneticPr fontId="7"/>
  </si>
  <si>
    <t>人件費積立資産取崩収入（15を除く）</t>
    <rPh sb="0" eb="3">
      <t>ジンケンヒ</t>
    </rPh>
    <rPh sb="3" eb="5">
      <t>ツミタテ</t>
    </rPh>
    <rPh sb="5" eb="6">
      <t>シ</t>
    </rPh>
    <rPh sb="6" eb="7">
      <t>サン</t>
    </rPh>
    <rPh sb="7" eb="9">
      <t>トリクズシ</t>
    </rPh>
    <rPh sb="9" eb="11">
      <t>シュウニュウ</t>
    </rPh>
    <phoneticPr fontId="7"/>
  </si>
  <si>
    <t xml:space="preserve"> (2)保健衛生費支出</t>
    <rPh sb="4" eb="6">
      <t>ホケン</t>
    </rPh>
    <rPh sb="6" eb="8">
      <t>エイセイ</t>
    </rPh>
    <rPh sb="8" eb="9">
      <t>ヒ</t>
    </rPh>
    <phoneticPr fontId="7"/>
  </si>
  <si>
    <t>8.</t>
    <phoneticPr fontId="7"/>
  </si>
  <si>
    <t>修繕積立資産取崩収入（15を除く）</t>
    <rPh sb="0" eb="2">
      <t>シュウゼン</t>
    </rPh>
    <rPh sb="2" eb="4">
      <t>ツミタテ</t>
    </rPh>
    <rPh sb="4" eb="5">
      <t>シ</t>
    </rPh>
    <rPh sb="5" eb="6">
      <t>サン</t>
    </rPh>
    <rPh sb="6" eb="8">
      <t>トリクズシ</t>
    </rPh>
    <rPh sb="8" eb="10">
      <t>シュウニュウ</t>
    </rPh>
    <phoneticPr fontId="7"/>
  </si>
  <si>
    <t xml:space="preserve"> (3)保育材料費支出</t>
    <rPh sb="4" eb="6">
      <t>ホイク</t>
    </rPh>
    <rPh sb="6" eb="9">
      <t>ザイリョウヒ</t>
    </rPh>
    <phoneticPr fontId="7"/>
  </si>
  <si>
    <t>9.</t>
    <phoneticPr fontId="7"/>
  </si>
  <si>
    <t>備品等購入積立資産取崩収入（15を除く）</t>
    <rPh sb="0" eb="2">
      <t>ビヒン</t>
    </rPh>
    <rPh sb="2" eb="3">
      <t>トウ</t>
    </rPh>
    <rPh sb="3" eb="5">
      <t>コウニュウ</t>
    </rPh>
    <rPh sb="5" eb="7">
      <t>ツミタテ</t>
    </rPh>
    <rPh sb="7" eb="8">
      <t>シ</t>
    </rPh>
    <rPh sb="8" eb="9">
      <t>サン</t>
    </rPh>
    <rPh sb="9" eb="11">
      <t>トリクズシ</t>
    </rPh>
    <rPh sb="11" eb="13">
      <t>シュウニュウ</t>
    </rPh>
    <phoneticPr fontId="7"/>
  </si>
  <si>
    <t xml:space="preserve"> (4)水道光熱費支出</t>
    <rPh sb="4" eb="6">
      <t>スイドウ</t>
    </rPh>
    <rPh sb="6" eb="8">
      <t>コウネツ</t>
    </rPh>
    <rPh sb="8" eb="9">
      <t>ヒ</t>
    </rPh>
    <phoneticPr fontId="7"/>
  </si>
  <si>
    <t>10.</t>
    <phoneticPr fontId="7"/>
  </si>
  <si>
    <t>保育所施設･設備整備積立資産取崩収入（15を除く）</t>
    <rPh sb="0" eb="2">
      <t>ホイク</t>
    </rPh>
    <rPh sb="2" eb="3">
      <t>ショ</t>
    </rPh>
    <rPh sb="3" eb="5">
      <t>シセツ</t>
    </rPh>
    <rPh sb="6" eb="8">
      <t>セツビ</t>
    </rPh>
    <rPh sb="8" eb="10">
      <t>セイビ</t>
    </rPh>
    <rPh sb="10" eb="12">
      <t>ツミタテ</t>
    </rPh>
    <rPh sb="12" eb="13">
      <t>シ</t>
    </rPh>
    <rPh sb="13" eb="14">
      <t>サン</t>
    </rPh>
    <rPh sb="14" eb="16">
      <t>トリクズシ</t>
    </rPh>
    <rPh sb="16" eb="18">
      <t>シュウニュウ</t>
    </rPh>
    <phoneticPr fontId="7"/>
  </si>
  <si>
    <t xml:space="preserve"> (5)燃料費支出</t>
    <rPh sb="4" eb="6">
      <t>ネンリョウ</t>
    </rPh>
    <rPh sb="6" eb="7">
      <t>ヒ</t>
    </rPh>
    <phoneticPr fontId="7"/>
  </si>
  <si>
    <t xml:space="preserve"> (6)消耗器具備品費支出</t>
    <rPh sb="4" eb="6">
      <t>ショウモウ</t>
    </rPh>
    <rPh sb="6" eb="8">
      <t>キグ</t>
    </rPh>
    <rPh sb="8" eb="10">
      <t>ビヒン</t>
    </rPh>
    <rPh sb="10" eb="11">
      <t>ヒ</t>
    </rPh>
    <phoneticPr fontId="7"/>
  </si>
  <si>
    <t xml:space="preserve"> (7)保険料支出</t>
    <rPh sb="4" eb="7">
      <t>ホケンリョウ</t>
    </rPh>
    <rPh sb="7" eb="9">
      <t>シシュツ</t>
    </rPh>
    <phoneticPr fontId="7"/>
  </si>
  <si>
    <t xml:space="preserve"> (8)賃借料支出</t>
    <rPh sb="4" eb="6">
      <t>チンシャク</t>
    </rPh>
    <rPh sb="6" eb="7">
      <t>リョウ</t>
    </rPh>
    <rPh sb="7" eb="9">
      <t>シシュツ</t>
    </rPh>
    <phoneticPr fontId="7"/>
  </si>
  <si>
    <t xml:space="preserve"> (9)車輌費支出</t>
    <rPh sb="4" eb="6">
      <t>シャリョウ</t>
    </rPh>
    <rPh sb="6" eb="7">
      <t>ヒ</t>
    </rPh>
    <rPh sb="7" eb="9">
      <t>シシュツ</t>
    </rPh>
    <phoneticPr fontId="7"/>
  </si>
  <si>
    <t>(10)雑支出</t>
    <rPh sb="4" eb="5">
      <t>ザツ</t>
    </rPh>
    <rPh sb="5" eb="7">
      <t>シシュツ</t>
    </rPh>
    <phoneticPr fontId="7"/>
  </si>
  <si>
    <t>21.</t>
    <phoneticPr fontId="7"/>
  </si>
  <si>
    <t>事務費支出</t>
    <rPh sb="0" eb="2">
      <t>ジム</t>
    </rPh>
    <phoneticPr fontId="7"/>
  </si>
  <si>
    <t xml:space="preserve"> (1)福利厚生費支出</t>
    <rPh sb="4" eb="6">
      <t>フクリ</t>
    </rPh>
    <rPh sb="6" eb="9">
      <t>コウセイヒ</t>
    </rPh>
    <phoneticPr fontId="7"/>
  </si>
  <si>
    <t xml:space="preserve"> (2)職員被服費支出</t>
    <rPh sb="4" eb="6">
      <t>ショクイン</t>
    </rPh>
    <rPh sb="6" eb="8">
      <t>ヒフク</t>
    </rPh>
    <rPh sb="8" eb="9">
      <t>ヒ</t>
    </rPh>
    <rPh sb="9" eb="11">
      <t>シシュツ</t>
    </rPh>
    <phoneticPr fontId="7"/>
  </si>
  <si>
    <t xml:space="preserve"> (3)旅費交通費支出</t>
    <rPh sb="4" eb="6">
      <t>リョヒ</t>
    </rPh>
    <rPh sb="6" eb="9">
      <t>コウツウヒ</t>
    </rPh>
    <phoneticPr fontId="7"/>
  </si>
  <si>
    <t xml:space="preserve"> (4)研修研究費支出</t>
    <rPh sb="4" eb="6">
      <t>ケンシュウ</t>
    </rPh>
    <rPh sb="6" eb="9">
      <t>ケンキュウヒ</t>
    </rPh>
    <rPh sb="9" eb="11">
      <t>シシュツ</t>
    </rPh>
    <phoneticPr fontId="7"/>
  </si>
  <si>
    <t xml:space="preserve"> (5)事務消耗品費支出</t>
    <rPh sb="4" eb="6">
      <t>ジム</t>
    </rPh>
    <rPh sb="6" eb="8">
      <t>ショウモウ</t>
    </rPh>
    <rPh sb="8" eb="9">
      <t>ヒン</t>
    </rPh>
    <rPh sb="9" eb="10">
      <t>ヒ</t>
    </rPh>
    <phoneticPr fontId="7"/>
  </si>
  <si>
    <t xml:space="preserve"> (6)印刷製本費支出</t>
    <rPh sb="4" eb="6">
      <t>インサツ</t>
    </rPh>
    <rPh sb="6" eb="8">
      <t>セイホン</t>
    </rPh>
    <rPh sb="8" eb="9">
      <t>ヒ</t>
    </rPh>
    <phoneticPr fontId="7"/>
  </si>
  <si>
    <t xml:space="preserve"> (7)水道光熱費支出</t>
    <rPh sb="4" eb="6">
      <t>スイドウ</t>
    </rPh>
    <rPh sb="6" eb="9">
      <t>コウネツヒ</t>
    </rPh>
    <phoneticPr fontId="7"/>
  </si>
  <si>
    <t xml:space="preserve"> (8)燃料費支出</t>
    <rPh sb="4" eb="7">
      <t>ネンリョウヒ</t>
    </rPh>
    <phoneticPr fontId="7"/>
  </si>
  <si>
    <t xml:space="preserve"> (9)修繕費支出</t>
    <rPh sb="4" eb="7">
      <t>シュウゼンヒ</t>
    </rPh>
    <phoneticPr fontId="7"/>
  </si>
  <si>
    <t>(10)通信運搬費支出</t>
    <rPh sb="4" eb="6">
      <t>ツウシン</t>
    </rPh>
    <rPh sb="6" eb="8">
      <t>ウンパン</t>
    </rPh>
    <rPh sb="8" eb="9">
      <t>ヒ</t>
    </rPh>
    <phoneticPr fontId="7"/>
  </si>
  <si>
    <t>(11)会議費支出</t>
    <rPh sb="4" eb="7">
      <t>カイギヒ</t>
    </rPh>
    <phoneticPr fontId="7"/>
  </si>
  <si>
    <t>(12)広報費支出</t>
    <rPh sb="4" eb="6">
      <t>コウホウ</t>
    </rPh>
    <rPh sb="6" eb="7">
      <t>ヒ</t>
    </rPh>
    <phoneticPr fontId="7"/>
  </si>
  <si>
    <t>(13)業務委託費支出</t>
    <rPh sb="4" eb="6">
      <t>ギョウム</t>
    </rPh>
    <rPh sb="6" eb="8">
      <t>イタク</t>
    </rPh>
    <rPh sb="8" eb="9">
      <t>ヒ</t>
    </rPh>
    <phoneticPr fontId="7"/>
  </si>
  <si>
    <t>(14)手数料支出</t>
    <rPh sb="4" eb="7">
      <t>テスウリョウ</t>
    </rPh>
    <phoneticPr fontId="7"/>
  </si>
  <si>
    <t>(15)保険料支出</t>
    <rPh sb="4" eb="7">
      <t>ホケンリョウ</t>
    </rPh>
    <phoneticPr fontId="7"/>
  </si>
  <si>
    <t>(16)賃借料支出</t>
    <rPh sb="4" eb="7">
      <t>チンシャクリョウ</t>
    </rPh>
    <phoneticPr fontId="7"/>
  </si>
  <si>
    <t>(17)保守料支出</t>
    <rPh sb="4" eb="6">
      <t>ホシュ</t>
    </rPh>
    <rPh sb="6" eb="7">
      <t>リョウ</t>
    </rPh>
    <rPh sb="7" eb="9">
      <t>シシュツ</t>
    </rPh>
    <phoneticPr fontId="7"/>
  </si>
  <si>
    <t>(18)雑支出</t>
    <rPh sb="4" eb="5">
      <t>ザツ</t>
    </rPh>
    <rPh sb="5" eb="7">
      <t>シシュツ</t>
    </rPh>
    <phoneticPr fontId="7"/>
  </si>
  <si>
    <t>22.</t>
    <phoneticPr fontId="7"/>
  </si>
  <si>
    <t>固定資産取得支出（28を除く）</t>
    <rPh sb="0" eb="2">
      <t>コテイ</t>
    </rPh>
    <rPh sb="2" eb="4">
      <t>シサン</t>
    </rPh>
    <rPh sb="4" eb="6">
      <t>シュトク</t>
    </rPh>
    <rPh sb="6" eb="8">
      <t>シシュツ</t>
    </rPh>
    <rPh sb="12" eb="13">
      <t>ノゾ</t>
    </rPh>
    <phoneticPr fontId="7"/>
  </si>
  <si>
    <t>23.</t>
  </si>
  <si>
    <t>人件費積立資産支出</t>
    <rPh sb="0" eb="3">
      <t>ジンケンヒ</t>
    </rPh>
    <rPh sb="3" eb="5">
      <t>ツミタテ</t>
    </rPh>
    <rPh sb="5" eb="6">
      <t>シ</t>
    </rPh>
    <rPh sb="6" eb="7">
      <t>サン</t>
    </rPh>
    <rPh sb="7" eb="9">
      <t>シシュツ</t>
    </rPh>
    <phoneticPr fontId="7"/>
  </si>
  <si>
    <t>24.</t>
  </si>
  <si>
    <t>修繕費積立資産支出</t>
    <rPh sb="0" eb="3">
      <t>シュウゼンヒ</t>
    </rPh>
    <rPh sb="3" eb="5">
      <t>ツミタテ</t>
    </rPh>
    <rPh sb="5" eb="7">
      <t>シサン</t>
    </rPh>
    <rPh sb="7" eb="9">
      <t>シシュツ</t>
    </rPh>
    <phoneticPr fontId="7"/>
  </si>
  <si>
    <t>25.</t>
  </si>
  <si>
    <t>備品等購入積立資産支出</t>
    <rPh sb="0" eb="3">
      <t>ビヒントウ</t>
    </rPh>
    <rPh sb="3" eb="5">
      <t>コウニュウ</t>
    </rPh>
    <rPh sb="5" eb="7">
      <t>ツミタテ</t>
    </rPh>
    <rPh sb="7" eb="8">
      <t>シ</t>
    </rPh>
    <rPh sb="8" eb="9">
      <t>サン</t>
    </rPh>
    <rPh sb="9" eb="11">
      <t>シシュツ</t>
    </rPh>
    <phoneticPr fontId="7"/>
  </si>
  <si>
    <t>26.</t>
  </si>
  <si>
    <t>保育所施設･設備整備積立資産支出</t>
    <rPh sb="0" eb="2">
      <t>ホイク</t>
    </rPh>
    <rPh sb="2" eb="3">
      <t>ショ</t>
    </rPh>
    <rPh sb="3" eb="5">
      <t>シセツ</t>
    </rPh>
    <rPh sb="6" eb="8">
      <t>セツビ</t>
    </rPh>
    <rPh sb="8" eb="10">
      <t>セイビ</t>
    </rPh>
    <rPh sb="10" eb="12">
      <t>ツミタテ</t>
    </rPh>
    <rPh sb="12" eb="13">
      <t>シ</t>
    </rPh>
    <rPh sb="13" eb="14">
      <t>サン</t>
    </rPh>
    <rPh sb="14" eb="16">
      <t>シシュツ</t>
    </rPh>
    <phoneticPr fontId="7"/>
  </si>
  <si>
    <t>27.</t>
    <phoneticPr fontId="7"/>
  </si>
  <si>
    <t>拠点区分間繰入金支出（33を除く）</t>
    <rPh sb="14" eb="15">
      <t>ノゾ</t>
    </rPh>
    <phoneticPr fontId="7"/>
  </si>
  <si>
    <t>1から10までの小計</t>
    <rPh sb="8" eb="9">
      <t>ショウ</t>
    </rPh>
    <rPh sb="9" eb="10">
      <t>ケイ</t>
    </rPh>
    <phoneticPr fontId="7"/>
  </si>
  <si>
    <t>19から27までの小計</t>
    <rPh sb="9" eb="10">
      <t>ショウ</t>
    </rPh>
    <rPh sb="10" eb="11">
      <t>ケイ</t>
    </rPh>
    <phoneticPr fontId="7"/>
  </si>
  <si>
    <t>11.</t>
    <phoneticPr fontId="7"/>
  </si>
  <si>
    <t>委託費収入のうち改善基礎分</t>
    <rPh sb="0" eb="2">
      <t>イタク</t>
    </rPh>
    <rPh sb="2" eb="3">
      <t>ヒ</t>
    </rPh>
    <rPh sb="3" eb="5">
      <t>シュウニュウ</t>
    </rPh>
    <rPh sb="8" eb="10">
      <t>カイゼン</t>
    </rPh>
    <rPh sb="10" eb="12">
      <t>キソ</t>
    </rPh>
    <rPh sb="12" eb="13">
      <t>フン</t>
    </rPh>
    <phoneticPr fontId="7"/>
  </si>
  <si>
    <t>28.</t>
    <phoneticPr fontId="7"/>
  </si>
  <si>
    <t>固定資産取得支出のうち施設の整備等に係る支出</t>
    <rPh sb="0" eb="2">
      <t>コテイ</t>
    </rPh>
    <rPh sb="2" eb="4">
      <t>シサン</t>
    </rPh>
    <rPh sb="4" eb="6">
      <t>シュトク</t>
    </rPh>
    <rPh sb="6" eb="8">
      <t>シシュツ</t>
    </rPh>
    <rPh sb="11" eb="13">
      <t>シセツ</t>
    </rPh>
    <rPh sb="14" eb="17">
      <t>セイビトウ</t>
    </rPh>
    <rPh sb="18" eb="19">
      <t>カカ</t>
    </rPh>
    <rPh sb="20" eb="22">
      <t>シシュツ</t>
    </rPh>
    <phoneticPr fontId="7"/>
  </si>
  <si>
    <t>12.</t>
  </si>
  <si>
    <t>委託費収入のうち賃借料加算分</t>
    <rPh sb="0" eb="2">
      <t>イタク</t>
    </rPh>
    <rPh sb="2" eb="3">
      <t>ヒ</t>
    </rPh>
    <rPh sb="3" eb="5">
      <t>シュウニュウ</t>
    </rPh>
    <rPh sb="8" eb="11">
      <t>チンシャクリョウ</t>
    </rPh>
    <rPh sb="11" eb="13">
      <t>カサン</t>
    </rPh>
    <rPh sb="13" eb="14">
      <t>フン</t>
    </rPh>
    <phoneticPr fontId="7"/>
  </si>
  <si>
    <t>29.</t>
  </si>
  <si>
    <t>土地･建物賃借料支出</t>
    <rPh sb="0" eb="2">
      <t>トチ</t>
    </rPh>
    <rPh sb="3" eb="5">
      <t>タテモノ</t>
    </rPh>
    <rPh sb="5" eb="8">
      <t>チンシャクリョウ</t>
    </rPh>
    <rPh sb="8" eb="10">
      <t>シシュツ</t>
    </rPh>
    <phoneticPr fontId="7"/>
  </si>
  <si>
    <t>13.</t>
  </si>
  <si>
    <t>借入金利息補助金収入</t>
  </si>
  <si>
    <t>30.</t>
  </si>
  <si>
    <t>租税公課支出</t>
    <rPh sb="0" eb="2">
      <t>ソゼイ</t>
    </rPh>
    <rPh sb="2" eb="4">
      <t>コウカ</t>
    </rPh>
    <rPh sb="4" eb="6">
      <t>シシュツ</t>
    </rPh>
    <phoneticPr fontId="7"/>
  </si>
  <si>
    <t>14.</t>
  </si>
  <si>
    <t>施設整備等補助金収入</t>
    <rPh sb="0" eb="2">
      <t>シセツ</t>
    </rPh>
    <rPh sb="2" eb="4">
      <t>セイビ</t>
    </rPh>
    <rPh sb="4" eb="5">
      <t>トウ</t>
    </rPh>
    <rPh sb="5" eb="8">
      <t>ホジョキン</t>
    </rPh>
    <rPh sb="8" eb="10">
      <t>シュウニュウ</t>
    </rPh>
    <phoneticPr fontId="21"/>
  </si>
  <si>
    <t>31.</t>
  </si>
  <si>
    <t>支払利息支出</t>
    <rPh sb="0" eb="2">
      <t>シハライ</t>
    </rPh>
    <rPh sb="2" eb="4">
      <t>リソク</t>
    </rPh>
    <rPh sb="4" eb="6">
      <t>シシュツ</t>
    </rPh>
    <phoneticPr fontId="21"/>
  </si>
  <si>
    <t>(施設設備整備資金借入金償還補助金を含む)</t>
    <rPh sb="1" eb="3">
      <t>シセツ</t>
    </rPh>
    <rPh sb="3" eb="5">
      <t>セツビ</t>
    </rPh>
    <rPh sb="5" eb="7">
      <t>セイビ</t>
    </rPh>
    <rPh sb="7" eb="9">
      <t>シキン</t>
    </rPh>
    <rPh sb="9" eb="11">
      <t>カリイレ</t>
    </rPh>
    <rPh sb="11" eb="12">
      <t>キン</t>
    </rPh>
    <rPh sb="12" eb="14">
      <t>ショウカン</t>
    </rPh>
    <rPh sb="14" eb="17">
      <t>ホジョキン</t>
    </rPh>
    <rPh sb="18" eb="19">
      <t>フク</t>
    </rPh>
    <phoneticPr fontId="7"/>
  </si>
  <si>
    <t>32.</t>
  </si>
  <si>
    <t>設備資金借入金元金償還支出</t>
    <rPh sb="0" eb="2">
      <t>セツビ</t>
    </rPh>
    <rPh sb="2" eb="4">
      <t>シキン</t>
    </rPh>
    <rPh sb="4" eb="6">
      <t>カリイレ</t>
    </rPh>
    <rPh sb="6" eb="7">
      <t>キン</t>
    </rPh>
    <rPh sb="7" eb="9">
      <t>ガンキン</t>
    </rPh>
    <rPh sb="9" eb="11">
      <t>ショウカン</t>
    </rPh>
    <rPh sb="11" eb="13">
      <t>シシュツ</t>
    </rPh>
    <phoneticPr fontId="7"/>
  </si>
  <si>
    <t>15.</t>
    <phoneticPr fontId="7"/>
  </si>
  <si>
    <t>28及び29の経費に係る積立資産取崩収入</t>
    <rPh sb="7" eb="9">
      <t>ケイヒ</t>
    </rPh>
    <rPh sb="10" eb="11">
      <t>カカ</t>
    </rPh>
    <rPh sb="12" eb="14">
      <t>ツミタテ</t>
    </rPh>
    <rPh sb="14" eb="16">
      <t>シサン</t>
    </rPh>
    <rPh sb="16" eb="18">
      <t>トリクズシ</t>
    </rPh>
    <rPh sb="18" eb="20">
      <t>シュウニュウ</t>
    </rPh>
    <phoneticPr fontId="7"/>
  </si>
  <si>
    <t>33.</t>
  </si>
  <si>
    <t>拠点区分間繰入金支出のうち施設の整備等に係る支出</t>
    <rPh sb="0" eb="2">
      <t>キョテン</t>
    </rPh>
    <rPh sb="2" eb="4">
      <t>クブン</t>
    </rPh>
    <rPh sb="4" eb="5">
      <t>カン</t>
    </rPh>
    <rPh sb="5" eb="7">
      <t>クリイレ</t>
    </rPh>
    <rPh sb="7" eb="8">
      <t>キン</t>
    </rPh>
    <rPh sb="8" eb="10">
      <t>シシュツ</t>
    </rPh>
    <rPh sb="13" eb="15">
      <t>シセツ</t>
    </rPh>
    <rPh sb="16" eb="18">
      <t>セイビ</t>
    </rPh>
    <rPh sb="18" eb="19">
      <t>ナド</t>
    </rPh>
    <rPh sb="20" eb="21">
      <t>カカ</t>
    </rPh>
    <rPh sb="22" eb="24">
      <t>シシュツ</t>
    </rPh>
    <phoneticPr fontId="21"/>
  </si>
  <si>
    <t>16.</t>
  </si>
  <si>
    <t>施設整備等寄附金収入</t>
    <rPh sb="0" eb="2">
      <t>シセツ</t>
    </rPh>
    <rPh sb="2" eb="5">
      <t>セイビトウ</t>
    </rPh>
    <rPh sb="5" eb="8">
      <t>キフキン</t>
    </rPh>
    <rPh sb="8" eb="10">
      <t>シュウニュウ</t>
    </rPh>
    <phoneticPr fontId="21"/>
  </si>
  <si>
    <t>17.</t>
  </si>
  <si>
    <t>設備資金借入金収入</t>
    <rPh sb="0" eb="2">
      <t>セツビ</t>
    </rPh>
    <rPh sb="2" eb="4">
      <t>シキン</t>
    </rPh>
    <rPh sb="4" eb="6">
      <t>カリイレ</t>
    </rPh>
    <rPh sb="6" eb="7">
      <t>キン</t>
    </rPh>
    <rPh sb="7" eb="9">
      <t>シュウニュウ</t>
    </rPh>
    <phoneticPr fontId="21"/>
  </si>
  <si>
    <t>18.</t>
  </si>
  <si>
    <t>拠点区分間繰入金収入</t>
    <rPh sb="0" eb="2">
      <t>キョテン</t>
    </rPh>
    <rPh sb="2" eb="4">
      <t>クブン</t>
    </rPh>
    <rPh sb="4" eb="5">
      <t>アイダ</t>
    </rPh>
    <rPh sb="5" eb="8">
      <t>クリイレキン</t>
    </rPh>
    <rPh sb="8" eb="10">
      <t>シュウニュウ</t>
    </rPh>
    <phoneticPr fontId="21"/>
  </si>
  <si>
    <t>11から18までの小計</t>
    <rPh sb="9" eb="10">
      <t>ショウ</t>
    </rPh>
    <rPh sb="10" eb="11">
      <t>ケイ</t>
    </rPh>
    <phoneticPr fontId="7"/>
  </si>
  <si>
    <t>28から33までの小計</t>
    <rPh sb="9" eb="10">
      <t>ショウ</t>
    </rPh>
    <rPh sb="10" eb="11">
      <t>ケイ</t>
    </rPh>
    <phoneticPr fontId="7"/>
  </si>
  <si>
    <t>合　　　　計　(1)</t>
    <rPh sb="0" eb="1">
      <t>ゴウ</t>
    </rPh>
    <rPh sb="5" eb="6">
      <t>ケイ</t>
    </rPh>
    <phoneticPr fontId="7"/>
  </si>
  <si>
    <t>合　　　　計　(2)</t>
    <rPh sb="0" eb="1">
      <t>ゴウ</t>
    </rPh>
    <rPh sb="5" eb="6">
      <t>ケイ</t>
    </rPh>
    <phoneticPr fontId="7"/>
  </si>
  <si>
    <t>　　当期資金収支差額　(3)＝(1)－(2)</t>
    <rPh sb="2" eb="4">
      <t>トウキ</t>
    </rPh>
    <rPh sb="4" eb="6">
      <t>シキン</t>
    </rPh>
    <rPh sb="6" eb="8">
      <t>シュウシ</t>
    </rPh>
    <rPh sb="8" eb="10">
      <t>サガク</t>
    </rPh>
    <phoneticPr fontId="7"/>
  </si>
  <si>
    <t>　　前期末支払資金残高　(4)</t>
    <rPh sb="2" eb="5">
      <t>ゼンキマツ</t>
    </rPh>
    <rPh sb="5" eb="7">
      <t>シハライ</t>
    </rPh>
    <rPh sb="7" eb="9">
      <t>シキン</t>
    </rPh>
    <rPh sb="9" eb="11">
      <t>ザンダカ</t>
    </rPh>
    <phoneticPr fontId="7"/>
  </si>
  <si>
    <t>　　当期末支払資金残高　(5)＝(3)＋(4)</t>
    <rPh sb="2" eb="4">
      <t>トウキ</t>
    </rPh>
    <rPh sb="4" eb="5">
      <t>マツ</t>
    </rPh>
    <rPh sb="5" eb="7">
      <t>シハライ</t>
    </rPh>
    <rPh sb="7" eb="9">
      <t>シキン</t>
    </rPh>
    <rPh sb="9" eb="11">
      <t>ザンダカ</t>
    </rPh>
    <phoneticPr fontId="7"/>
  </si>
  <si>
    <t>　　　（注）必要に応じて、科目を追加して差し支えない。</t>
    <rPh sb="4" eb="5">
      <t>チュウ</t>
    </rPh>
    <rPh sb="6" eb="8">
      <t>ヒツヨウ</t>
    </rPh>
    <rPh sb="9" eb="10">
      <t>オウ</t>
    </rPh>
    <rPh sb="13" eb="15">
      <t>カモク</t>
    </rPh>
    <rPh sb="16" eb="18">
      <t>ツイカ</t>
    </rPh>
    <rPh sb="20" eb="21">
      <t>サ</t>
    </rPh>
    <rPh sb="22" eb="23">
      <t>ツカ</t>
    </rPh>
    <phoneticPr fontId="7"/>
  </si>
  <si>
    <t>2.　貸借対照表</t>
    <rPh sb="3" eb="8">
      <t>タイシャクタイショウヒョウ</t>
    </rPh>
    <phoneticPr fontId="7"/>
  </si>
  <si>
    <t>　　貸借対照表から計算される当期末支払資金残高　(6)</t>
    <rPh sb="9" eb="11">
      <t>ケイサン</t>
    </rPh>
    <rPh sb="14" eb="16">
      <t>トウキ</t>
    </rPh>
    <rPh sb="16" eb="17">
      <t>マツ</t>
    </rPh>
    <rPh sb="17" eb="19">
      <t>シハライ</t>
    </rPh>
    <rPh sb="19" eb="21">
      <t>シキン</t>
    </rPh>
    <rPh sb="21" eb="23">
      <t>ザンダカ</t>
    </rPh>
    <phoneticPr fontId="7"/>
  </si>
  <si>
    <t>　　上記(5)と(6)の差異　(7)＝(5)－(6)</t>
    <rPh sb="2" eb="4">
      <t>ジョウキ</t>
    </rPh>
    <rPh sb="12" eb="14">
      <t>サイ</t>
    </rPh>
    <phoneticPr fontId="7"/>
  </si>
  <si>
    <t>　　差異が生じた理由：</t>
    <rPh sb="2" eb="4">
      <t>サイ</t>
    </rPh>
    <rPh sb="5" eb="6">
      <t>ショウ</t>
    </rPh>
    <rPh sb="8" eb="10">
      <t>リユウ</t>
    </rPh>
    <phoneticPr fontId="7"/>
  </si>
  <si>
    <t>支店等名</t>
    <phoneticPr fontId="7"/>
  </si>
  <si>
    <t>差異
（①-②）</t>
    <rPh sb="0" eb="2">
      <t>サイ</t>
    </rPh>
    <phoneticPr fontId="7"/>
  </si>
  <si>
    <t>合致している</t>
    <phoneticPr fontId="7"/>
  </si>
  <si>
    <t>帳簿と決算書、通帳の金額が</t>
    <rPh sb="0" eb="2">
      <t>チョウボ</t>
    </rPh>
    <rPh sb="3" eb="6">
      <t>ケッサンショ</t>
    </rPh>
    <rPh sb="7" eb="9">
      <t>ツウチョウ</t>
    </rPh>
    <rPh sb="10" eb="12">
      <t>キンガク</t>
    </rPh>
    <phoneticPr fontId="7"/>
  </si>
  <si>
    <t>合致していない</t>
    <phoneticPr fontId="7"/>
  </si>
  <si>
    <t>残高証明書と決算書の金額が</t>
    <rPh sb="0" eb="2">
      <t>ザンダカ</t>
    </rPh>
    <rPh sb="2" eb="5">
      <t>ショウメイショ</t>
    </rPh>
    <rPh sb="6" eb="9">
      <t>ケッサンショ</t>
    </rPh>
    <rPh sb="10" eb="12">
      <t>キンガク</t>
    </rPh>
    <phoneticPr fontId="7"/>
  </si>
  <si>
    <t>※　上記の表に差異がある場合は理由をお願いします。</t>
    <rPh sb="2" eb="4">
      <t>ジョウキ</t>
    </rPh>
    <rPh sb="5" eb="6">
      <t>ヒョウ</t>
    </rPh>
    <rPh sb="7" eb="9">
      <t>サイ</t>
    </rPh>
    <rPh sb="12" eb="14">
      <t>バアイ</t>
    </rPh>
    <rPh sb="15" eb="17">
      <t>リユウ</t>
    </rPh>
    <rPh sb="19" eb="20">
      <t>ネガ</t>
    </rPh>
    <phoneticPr fontId="7"/>
  </si>
  <si>
    <t>保育所を経営する事業に係る租税公課</t>
    <phoneticPr fontId="7"/>
  </si>
  <si>
    <t>合　　　　　計</t>
    <phoneticPr fontId="7"/>
  </si>
  <si>
    <t>差　　　　異
（③+④+⑤-⑥）</t>
    <rPh sb="0" eb="1">
      <t>サ</t>
    </rPh>
    <rPh sb="5" eb="6">
      <t>イ</t>
    </rPh>
    <phoneticPr fontId="7"/>
  </si>
  <si>
    <t>③</t>
    <phoneticPr fontId="7"/>
  </si>
  <si>
    <t>④</t>
    <phoneticPr fontId="7"/>
  </si>
  <si>
    <t>⑤</t>
    <phoneticPr fontId="7"/>
  </si>
  <si>
    <t>⑥</t>
    <phoneticPr fontId="7"/>
  </si>
  <si>
    <t>児童福祉施設の設備及び運営に関する基準（昭和23年厚生省令第63号）が遵守されている</t>
    <rPh sb="0" eb="2">
      <t>ジドウ</t>
    </rPh>
    <rPh sb="2" eb="4">
      <t>フクシ</t>
    </rPh>
    <rPh sb="4" eb="6">
      <t>シセツ</t>
    </rPh>
    <rPh sb="7" eb="9">
      <t>セツビ</t>
    </rPh>
    <rPh sb="9" eb="10">
      <t>オヨ</t>
    </rPh>
    <rPh sb="11" eb="13">
      <t>ウンエイ</t>
    </rPh>
    <rPh sb="14" eb="15">
      <t>カン</t>
    </rPh>
    <rPh sb="17" eb="19">
      <t>キジュン</t>
    </rPh>
    <rPh sb="20" eb="22">
      <t>ショウワ</t>
    </rPh>
    <rPh sb="24" eb="25">
      <t>ネン</t>
    </rPh>
    <rPh sb="25" eb="28">
      <t>コウセイショウ</t>
    </rPh>
    <rPh sb="28" eb="29">
      <t>レイ</t>
    </rPh>
    <rPh sb="29" eb="30">
      <t>ダイ</t>
    </rPh>
    <rPh sb="32" eb="33">
      <t>ゴウ</t>
    </rPh>
    <rPh sb="35" eb="37">
      <t>ジュンシュ</t>
    </rPh>
    <phoneticPr fontId="7"/>
  </si>
  <si>
    <t>勘定科目</t>
    <rPh sb="0" eb="2">
      <t>カンジョウ</t>
    </rPh>
    <rPh sb="2" eb="4">
      <t>カモク</t>
    </rPh>
    <phoneticPr fontId="7"/>
  </si>
  <si>
    <t>事業活動収入計</t>
    <rPh sb="0" eb="2">
      <t>ジギョウ</t>
    </rPh>
    <rPh sb="2" eb="4">
      <t>カツドウ</t>
    </rPh>
    <rPh sb="4" eb="6">
      <t>シュウニュウ</t>
    </rPh>
    <rPh sb="6" eb="7">
      <t>ケイ</t>
    </rPh>
    <phoneticPr fontId="7"/>
  </si>
  <si>
    <t>借入金利息補助金収入</t>
    <rPh sb="0" eb="2">
      <t>カリイレ</t>
    </rPh>
    <rPh sb="2" eb="3">
      <t>キン</t>
    </rPh>
    <rPh sb="3" eb="5">
      <t>リソク</t>
    </rPh>
    <rPh sb="5" eb="8">
      <t>ホジョキン</t>
    </rPh>
    <rPh sb="8" eb="10">
      <t>シュウニュウ</t>
    </rPh>
    <phoneticPr fontId="7"/>
  </si>
  <si>
    <t>受取利息配当金収入</t>
    <rPh sb="0" eb="2">
      <t>ウケトリ</t>
    </rPh>
    <rPh sb="2" eb="4">
      <t>リソク</t>
    </rPh>
    <rPh sb="4" eb="7">
      <t>ハイトウキン</t>
    </rPh>
    <rPh sb="7" eb="9">
      <t>シュウニュウ</t>
    </rPh>
    <phoneticPr fontId="7"/>
  </si>
  <si>
    <t>修繕費支出</t>
    <rPh sb="0" eb="3">
      <t>シュウゼンヒ</t>
    </rPh>
    <rPh sb="3" eb="5">
      <t>シシュツ</t>
    </rPh>
    <phoneticPr fontId="7"/>
  </si>
  <si>
    <t>土地・建物賃借料支出</t>
    <rPh sb="0" eb="2">
      <t>トチ</t>
    </rPh>
    <rPh sb="3" eb="5">
      <t>タテモノ</t>
    </rPh>
    <rPh sb="5" eb="8">
      <t>チンシャクリョウ</t>
    </rPh>
    <rPh sb="8" eb="10">
      <t>シシュツ</t>
    </rPh>
    <phoneticPr fontId="7"/>
  </si>
  <si>
    <t>施設整備等補助金収入</t>
    <rPh sb="0" eb="2">
      <t>シセツ</t>
    </rPh>
    <rPh sb="2" eb="4">
      <t>セイビ</t>
    </rPh>
    <rPh sb="4" eb="5">
      <t>トウ</t>
    </rPh>
    <rPh sb="5" eb="8">
      <t>ホジョキン</t>
    </rPh>
    <rPh sb="8" eb="10">
      <t>シュウニュウ</t>
    </rPh>
    <phoneticPr fontId="7"/>
  </si>
  <si>
    <t>設備資金借入金元金償還補助金収入</t>
    <rPh sb="0" eb="2">
      <t>セツビ</t>
    </rPh>
    <rPh sb="2" eb="4">
      <t>シキン</t>
    </rPh>
    <rPh sb="4" eb="6">
      <t>カリイレ</t>
    </rPh>
    <rPh sb="6" eb="7">
      <t>キン</t>
    </rPh>
    <rPh sb="7" eb="9">
      <t>ガンキン</t>
    </rPh>
    <rPh sb="9" eb="11">
      <t>ショウカン</t>
    </rPh>
    <rPh sb="11" eb="14">
      <t>ホジョキン</t>
    </rPh>
    <rPh sb="14" eb="16">
      <t>シュウニュウ</t>
    </rPh>
    <phoneticPr fontId="7"/>
  </si>
  <si>
    <t>固定資産取得支出</t>
    <rPh sb="0" eb="2">
      <t>コテイ</t>
    </rPh>
    <rPh sb="2" eb="4">
      <t>シサン</t>
    </rPh>
    <rPh sb="4" eb="6">
      <t>シュトク</t>
    </rPh>
    <rPh sb="6" eb="8">
      <t>シシュツ</t>
    </rPh>
    <phoneticPr fontId="7"/>
  </si>
  <si>
    <t>人件費積立資産取崩収入</t>
    <rPh sb="0" eb="3">
      <t>ジンケンヒ</t>
    </rPh>
    <phoneticPr fontId="7"/>
  </si>
  <si>
    <t>修繕費積立資産取崩収入</t>
    <rPh sb="0" eb="3">
      <t>シュウゼンヒ</t>
    </rPh>
    <rPh sb="3" eb="5">
      <t>ツミタテ</t>
    </rPh>
    <rPh sb="5" eb="7">
      <t>シサン</t>
    </rPh>
    <rPh sb="7" eb="9">
      <t>トリクズシ</t>
    </rPh>
    <rPh sb="9" eb="11">
      <t>シュウニュウ</t>
    </rPh>
    <phoneticPr fontId="7"/>
  </si>
  <si>
    <t>備品等購入積立資産取崩収入</t>
    <rPh sb="0" eb="2">
      <t>ビヒン</t>
    </rPh>
    <rPh sb="2" eb="3">
      <t>トウ</t>
    </rPh>
    <rPh sb="3" eb="5">
      <t>コウニュウ</t>
    </rPh>
    <rPh sb="5" eb="7">
      <t>ツミタテ</t>
    </rPh>
    <rPh sb="7" eb="9">
      <t>シサン</t>
    </rPh>
    <rPh sb="9" eb="11">
      <t>トリクズシ</t>
    </rPh>
    <rPh sb="11" eb="13">
      <t>シュウニュウ</t>
    </rPh>
    <phoneticPr fontId="7"/>
  </si>
  <si>
    <t>保育所施設・設備整備
積立資産取崩収入</t>
    <rPh sb="0" eb="2">
      <t>ホイク</t>
    </rPh>
    <rPh sb="2" eb="3">
      <t>ショ</t>
    </rPh>
    <rPh sb="3" eb="5">
      <t>シセツ</t>
    </rPh>
    <rPh sb="6" eb="8">
      <t>セツビ</t>
    </rPh>
    <rPh sb="8" eb="10">
      <t>セイビ</t>
    </rPh>
    <rPh sb="11" eb="13">
      <t>ツミタテ</t>
    </rPh>
    <rPh sb="13" eb="15">
      <t>シサン</t>
    </rPh>
    <rPh sb="15" eb="17">
      <t>トリクズシ</t>
    </rPh>
    <rPh sb="17" eb="19">
      <t>シュウニュウ</t>
    </rPh>
    <phoneticPr fontId="7"/>
  </si>
  <si>
    <t>人件費積立資産支出</t>
    <rPh sb="0" eb="3">
      <t>ジンケンヒ</t>
    </rPh>
    <rPh sb="7" eb="9">
      <t>シシュツ</t>
    </rPh>
    <phoneticPr fontId="7"/>
  </si>
  <si>
    <t>備品等購入積立資産支出</t>
    <rPh sb="0" eb="2">
      <t>ビヒン</t>
    </rPh>
    <rPh sb="2" eb="3">
      <t>トウ</t>
    </rPh>
    <rPh sb="3" eb="5">
      <t>コウニュウ</t>
    </rPh>
    <rPh sb="5" eb="7">
      <t>ツミタテ</t>
    </rPh>
    <rPh sb="7" eb="9">
      <t>シサン</t>
    </rPh>
    <rPh sb="9" eb="11">
      <t>シシュツ</t>
    </rPh>
    <phoneticPr fontId="7"/>
  </si>
  <si>
    <t>保育所施設・設備整備
積立資産支出</t>
    <rPh sb="0" eb="2">
      <t>ホイク</t>
    </rPh>
    <rPh sb="2" eb="3">
      <t>ショ</t>
    </rPh>
    <rPh sb="3" eb="5">
      <t>シセツ</t>
    </rPh>
    <rPh sb="6" eb="8">
      <t>セツビ</t>
    </rPh>
    <rPh sb="8" eb="10">
      <t>セイビ</t>
    </rPh>
    <rPh sb="11" eb="13">
      <t>ツミタテ</t>
    </rPh>
    <rPh sb="13" eb="15">
      <t>シサン</t>
    </rPh>
    <rPh sb="15" eb="17">
      <t>シシュツ</t>
    </rPh>
    <phoneticPr fontId="7"/>
  </si>
  <si>
    <t>前期末支払資金残高</t>
    <rPh sb="0" eb="2">
      <t>ゼンキ</t>
    </rPh>
    <rPh sb="2" eb="3">
      <t>マツ</t>
    </rPh>
    <rPh sb="3" eb="5">
      <t>シハライ</t>
    </rPh>
    <rPh sb="5" eb="7">
      <t>シキン</t>
    </rPh>
    <rPh sb="7" eb="9">
      <t>ザンダカ</t>
    </rPh>
    <phoneticPr fontId="7"/>
  </si>
  <si>
    <t>現金預金</t>
    <rPh sb="0" eb="2">
      <t>ゲンキン</t>
    </rPh>
    <rPh sb="2" eb="4">
      <t>ヨキン</t>
    </rPh>
    <phoneticPr fontId="7"/>
  </si>
  <si>
    <t>有価証券</t>
    <rPh sb="0" eb="2">
      <t>ユウカ</t>
    </rPh>
    <rPh sb="2" eb="4">
      <t>ショウケン</t>
    </rPh>
    <phoneticPr fontId="7"/>
  </si>
  <si>
    <t>基本財産</t>
    <rPh sb="0" eb="2">
      <t>キホン</t>
    </rPh>
    <rPh sb="2" eb="4">
      <t>ザイサン</t>
    </rPh>
    <phoneticPr fontId="7"/>
  </si>
  <si>
    <t>定期預金</t>
    <rPh sb="0" eb="2">
      <t>テイキ</t>
    </rPh>
    <rPh sb="2" eb="4">
      <t>ヨキン</t>
    </rPh>
    <phoneticPr fontId="7"/>
  </si>
  <si>
    <t>投資有価証券</t>
    <rPh sb="0" eb="2">
      <t>トウシ</t>
    </rPh>
    <rPh sb="2" eb="4">
      <t>ユウカ</t>
    </rPh>
    <rPh sb="4" eb="6">
      <t>ショウケン</t>
    </rPh>
    <phoneticPr fontId="7"/>
  </si>
  <si>
    <t>平均経験年数</t>
    <rPh sb="0" eb="6">
      <t>ヘイキンケイケンネンスウ</t>
    </rPh>
    <phoneticPr fontId="7"/>
  </si>
  <si>
    <t>実施月数
（通常12月）</t>
    <phoneticPr fontId="46"/>
  </si>
  <si>
    <t>①</t>
    <phoneticPr fontId="46"/>
  </si>
  <si>
    <t>休日保育加算</t>
    <rPh sb="0" eb="2">
      <t>キュウジツ</t>
    </rPh>
    <rPh sb="2" eb="4">
      <t>ホイク</t>
    </rPh>
    <rPh sb="4" eb="6">
      <t>カサン</t>
    </rPh>
    <phoneticPr fontId="44"/>
  </si>
  <si>
    <t>⑤</t>
    <phoneticPr fontId="46"/>
  </si>
  <si>
    <t>区</t>
    <rPh sb="0" eb="1">
      <t>ク</t>
    </rPh>
    <phoneticPr fontId="44"/>
  </si>
  <si>
    <t>職員配置加算分⑥</t>
    <rPh sb="0" eb="2">
      <t>ショクイン</t>
    </rPh>
    <rPh sb="2" eb="4">
      <t>ハイチ</t>
    </rPh>
    <rPh sb="4" eb="6">
      <t>カサン</t>
    </rPh>
    <rPh sb="6" eb="7">
      <t>ブン</t>
    </rPh>
    <phoneticPr fontId="46"/>
  </si>
  <si>
    <t>職員配置加算分（休日）</t>
    <rPh sb="0" eb="2">
      <t>ショクイン</t>
    </rPh>
    <rPh sb="2" eb="4">
      <t>ハイチ</t>
    </rPh>
    <rPh sb="4" eb="6">
      <t>カサン</t>
    </rPh>
    <rPh sb="6" eb="7">
      <t>ブン</t>
    </rPh>
    <rPh sb="8" eb="10">
      <t>キュウジツ</t>
    </rPh>
    <phoneticPr fontId="44"/>
  </si>
  <si>
    <t>①×⑥</t>
    <phoneticPr fontId="46"/>
  </si>
  <si>
    <t>退職給付引当金資産</t>
    <rPh sb="0" eb="2">
      <t>タイショク</t>
    </rPh>
    <rPh sb="2" eb="4">
      <t>キュウフ</t>
    </rPh>
    <rPh sb="4" eb="6">
      <t>ヒキアテ</t>
    </rPh>
    <rPh sb="6" eb="7">
      <t>キン</t>
    </rPh>
    <rPh sb="7" eb="9">
      <t>シサン</t>
    </rPh>
    <phoneticPr fontId="7"/>
  </si>
  <si>
    <t>（円）</t>
    <rPh sb="1" eb="2">
      <t>エン</t>
    </rPh>
    <phoneticPr fontId="7"/>
  </si>
  <si>
    <t>（円）</t>
    <phoneticPr fontId="7"/>
  </si>
  <si>
    <t>事業活動
による収支</t>
    <rPh sb="0" eb="2">
      <t>ジギョウ</t>
    </rPh>
    <rPh sb="2" eb="4">
      <t>カツドウ</t>
    </rPh>
    <rPh sb="8" eb="10">
      <t>シュウシ</t>
    </rPh>
    <phoneticPr fontId="7"/>
  </si>
  <si>
    <t>金　額</t>
    <rPh sb="0" eb="1">
      <t>キン</t>
    </rPh>
    <rPh sb="2" eb="3">
      <t>ガク</t>
    </rPh>
    <phoneticPr fontId="7"/>
  </si>
  <si>
    <t>備　考</t>
    <rPh sb="0" eb="1">
      <t>ビ</t>
    </rPh>
    <rPh sb="2" eb="3">
      <t>コウ</t>
    </rPh>
    <phoneticPr fontId="7"/>
  </si>
  <si>
    <t>資　産</t>
    <rPh sb="0" eb="1">
      <t>シ</t>
    </rPh>
    <rPh sb="2" eb="3">
      <t>サン</t>
    </rPh>
    <phoneticPr fontId="7"/>
  </si>
  <si>
    <t>収　入</t>
    <rPh sb="0" eb="1">
      <t>シュウ</t>
    </rPh>
    <rPh sb="2" eb="3">
      <t>ニュウ</t>
    </rPh>
    <phoneticPr fontId="7"/>
  </si>
  <si>
    <t>支　出</t>
    <rPh sb="0" eb="1">
      <t>シ</t>
    </rPh>
    <rPh sb="2" eb="3">
      <t>デ</t>
    </rPh>
    <phoneticPr fontId="7"/>
  </si>
  <si>
    <t>（10）～（13）の合計額</t>
    <phoneticPr fontId="7"/>
  </si>
  <si>
    <t>設備資金借入金に係る分のみ</t>
    <phoneticPr fontId="7"/>
  </si>
  <si>
    <t>設備資金借入金に係る分のみ</t>
    <phoneticPr fontId="7"/>
  </si>
  <si>
    <t>当期資金収支差額合計</t>
    <rPh sb="0" eb="2">
      <t>トウキ</t>
    </rPh>
    <rPh sb="2" eb="4">
      <t>シキン</t>
    </rPh>
    <rPh sb="4" eb="6">
      <t>シュウシ</t>
    </rPh>
    <rPh sb="6" eb="8">
      <t>サガク</t>
    </rPh>
    <rPh sb="8" eb="10">
      <t>ゴウケイ</t>
    </rPh>
    <phoneticPr fontId="7"/>
  </si>
  <si>
    <t>別口座で管理している</t>
    <rPh sb="0" eb="1">
      <t>ベツ</t>
    </rPh>
    <rPh sb="1" eb="3">
      <t>コウザ</t>
    </rPh>
    <rPh sb="4" eb="6">
      <t>カンリ</t>
    </rPh>
    <phoneticPr fontId="7"/>
  </si>
  <si>
    <t>別口座で管理していない
（同一口座で管理）</t>
    <rPh sb="0" eb="1">
      <t>ベツ</t>
    </rPh>
    <rPh sb="1" eb="3">
      <t>コウザ</t>
    </rPh>
    <rPh sb="4" eb="6">
      <t>カンリ</t>
    </rPh>
    <rPh sb="13" eb="17">
      <t>ドウイツコウザ</t>
    </rPh>
    <rPh sb="18" eb="20">
      <t>カンリ</t>
    </rPh>
    <phoneticPr fontId="7"/>
  </si>
  <si>
    <t>限度額
超過</t>
    <rPh sb="0" eb="2">
      <t>ゲンド</t>
    </rPh>
    <rPh sb="2" eb="3">
      <t>ガク</t>
    </rPh>
    <rPh sb="4" eb="6">
      <t>チョウカ</t>
    </rPh>
    <phoneticPr fontId="7"/>
  </si>
  <si>
    <t>限度額
超過</t>
    <rPh sb="0" eb="3">
      <t>ゲンドガク</t>
    </rPh>
    <rPh sb="4" eb="6">
      <t>チョウカ</t>
    </rPh>
    <phoneticPr fontId="7"/>
  </si>
  <si>
    <t>有価証券期末帳簿価額（内訳は下記に記入）</t>
    <rPh sb="6" eb="8">
      <t>チョウボ</t>
    </rPh>
    <rPh sb="8" eb="10">
      <t>カガク</t>
    </rPh>
    <phoneticPr fontId="7"/>
  </si>
  <si>
    <t>前期からの未精算を含む勘定科目が</t>
    <rPh sb="0" eb="2">
      <t>ゼンキ</t>
    </rPh>
    <rPh sb="5" eb="6">
      <t>ミ</t>
    </rPh>
    <rPh sb="6" eb="8">
      <t>セイサン</t>
    </rPh>
    <rPh sb="9" eb="10">
      <t>フク</t>
    </rPh>
    <rPh sb="11" eb="13">
      <t>カンジョウ</t>
    </rPh>
    <rPh sb="13" eb="15">
      <t>カモク</t>
    </rPh>
    <phoneticPr fontId="7"/>
  </si>
  <si>
    <t>「子ども・子育て支援法附則第6条の規定による私立保育所に対する委託費の経理等について（平成27年9月3日府子本第254号」（以下「第254号通知」という。(平成30年４月16日改正)）</t>
    <rPh sb="78" eb="80">
      <t>ヘイセイ</t>
    </rPh>
    <rPh sb="82" eb="83">
      <t>ネン</t>
    </rPh>
    <rPh sb="84" eb="85">
      <t>ガツ</t>
    </rPh>
    <rPh sb="87" eb="88">
      <t>ニチ</t>
    </rPh>
    <rPh sb="88" eb="90">
      <t>カイセイ</t>
    </rPh>
    <phoneticPr fontId="7"/>
  </si>
  <si>
    <t>預貯金利息・配当金</t>
    <rPh sb="0" eb="3">
      <t>ヨチョキン</t>
    </rPh>
    <rPh sb="3" eb="5">
      <t>リソク</t>
    </rPh>
    <rPh sb="6" eb="9">
      <t>ハイトウキン</t>
    </rPh>
    <phoneticPr fontId="7"/>
  </si>
  <si>
    <t>その他の自主財源（不動産賃貸収入、売電収入等）</t>
    <rPh sb="4" eb="6">
      <t>ジシュ</t>
    </rPh>
    <rPh sb="6" eb="8">
      <t>ザイゲン</t>
    </rPh>
    <phoneticPr fontId="7"/>
  </si>
  <si>
    <t>　委託費等を原資とする資金は銀行、郵便局等への預貯金等、安全確実でかつ換金性の高い方法により管理・運用されている。</t>
    <rPh sb="4" eb="5">
      <t>トウ</t>
    </rPh>
    <rPh sb="6" eb="8">
      <t>ゲンシ</t>
    </rPh>
    <rPh sb="11" eb="13">
      <t>シキン</t>
    </rPh>
    <rPh sb="14" eb="16">
      <t>ギンコウ</t>
    </rPh>
    <rPh sb="17" eb="20">
      <t>ユウビンキョク</t>
    </rPh>
    <rPh sb="20" eb="21">
      <t>トウ</t>
    </rPh>
    <rPh sb="23" eb="26">
      <t>ヨチョキン</t>
    </rPh>
    <rPh sb="26" eb="27">
      <t>トウ</t>
    </rPh>
    <rPh sb="28" eb="30">
      <t>アンゼン</t>
    </rPh>
    <rPh sb="30" eb="32">
      <t>カクジツ</t>
    </rPh>
    <rPh sb="35" eb="38">
      <t>カンキンセイ</t>
    </rPh>
    <rPh sb="39" eb="40">
      <t>タカ</t>
    </rPh>
    <rPh sb="41" eb="43">
      <t>ホウホウ</t>
    </rPh>
    <rPh sb="46" eb="48">
      <t>カンリ</t>
    </rPh>
    <rPh sb="49" eb="51">
      <t>ウンヨウ</t>
    </rPh>
    <phoneticPr fontId="7"/>
  </si>
  <si>
    <t>積立資産に対応する預貯金が確保されて
（積立資産に対応する残高証明書の添付の有無で判断）</t>
    <rPh sb="5" eb="7">
      <t>タイオウ</t>
    </rPh>
    <rPh sb="9" eb="12">
      <t>ヨチョキン</t>
    </rPh>
    <rPh sb="13" eb="15">
      <t>カクホ</t>
    </rPh>
    <rPh sb="20" eb="22">
      <t>ツミタテ</t>
    </rPh>
    <rPh sb="22" eb="24">
      <t>シサン</t>
    </rPh>
    <rPh sb="25" eb="27">
      <t>タイオウ</t>
    </rPh>
    <rPh sb="29" eb="34">
      <t>ザンダカショウメイショ</t>
    </rPh>
    <rPh sb="35" eb="37">
      <t>テンプ</t>
    </rPh>
    <rPh sb="38" eb="40">
      <t>ウム</t>
    </rPh>
    <rPh sb="41" eb="43">
      <t>ハンダン</t>
    </rPh>
    <phoneticPr fontId="7"/>
  </si>
  <si>
    <t>Ｂ欄は社会福祉法人会計基準で処理している施設のみ関係</t>
    <rPh sb="1" eb="2">
      <t>ラン</t>
    </rPh>
    <rPh sb="3" eb="5">
      <t>シャカイ</t>
    </rPh>
    <rPh sb="5" eb="7">
      <t>フクシ</t>
    </rPh>
    <rPh sb="7" eb="9">
      <t>ホウジン</t>
    </rPh>
    <rPh sb="9" eb="11">
      <t>カイケイ</t>
    </rPh>
    <rPh sb="11" eb="13">
      <t>キジュン</t>
    </rPh>
    <rPh sb="14" eb="16">
      <t>ショリ</t>
    </rPh>
    <rPh sb="20" eb="22">
      <t>シセツ</t>
    </rPh>
    <rPh sb="24" eb="26">
      <t>カンケイ</t>
    </rPh>
    <phoneticPr fontId="7"/>
  </si>
  <si>
    <t>Ａ</t>
    <phoneticPr fontId="7"/>
  </si>
  <si>
    <t>⇐処遇改善基礎分相当額を入力してください。</t>
    <rPh sb="1" eb="3">
      <t>ショグウ</t>
    </rPh>
    <rPh sb="3" eb="5">
      <t>カイゼン</t>
    </rPh>
    <rPh sb="5" eb="7">
      <t>キソ</t>
    </rPh>
    <rPh sb="7" eb="8">
      <t>ブン</t>
    </rPh>
    <rPh sb="8" eb="10">
      <t>ソウトウ</t>
    </rPh>
    <rPh sb="10" eb="11">
      <t>ガク</t>
    </rPh>
    <rPh sb="12" eb="14">
      <t>ニュウリョク</t>
    </rPh>
    <phoneticPr fontId="7"/>
  </si>
  <si>
    <t>⇐賃金改善要件分を入力してください。</t>
    <rPh sb="1" eb="3">
      <t>チンギン</t>
    </rPh>
    <rPh sb="3" eb="5">
      <t>カイゼン</t>
    </rPh>
    <rPh sb="5" eb="7">
      <t>ヨウケン</t>
    </rPh>
    <rPh sb="7" eb="8">
      <t>ブン</t>
    </rPh>
    <rPh sb="9" eb="11">
      <t>ニュウリョク</t>
    </rPh>
    <phoneticPr fontId="7"/>
  </si>
  <si>
    <t>令和</t>
    <rPh sb="0" eb="2">
      <t>レイワ</t>
    </rPh>
    <phoneticPr fontId="7"/>
  </si>
  <si>
    <t>積立資産（固定資産）と
運営資金（流動資産）を</t>
    <rPh sb="0" eb="2">
      <t>ツミタテ</t>
    </rPh>
    <rPh sb="2" eb="4">
      <t>シサン</t>
    </rPh>
    <rPh sb="5" eb="7">
      <t>コテイ</t>
    </rPh>
    <rPh sb="7" eb="9">
      <t>シサン</t>
    </rPh>
    <rPh sb="12" eb="14">
      <t>ウンエイ</t>
    </rPh>
    <rPh sb="14" eb="16">
      <t>シキン</t>
    </rPh>
    <rPh sb="17" eb="21">
      <t>リュウドウシサン</t>
    </rPh>
    <phoneticPr fontId="7"/>
  </si>
  <si>
    <t>※会計責任者と出納(責任者)職員の兼務は避け、複数の職員による内部牽制組織を確立するようにしてください。</t>
    <rPh sb="1" eb="3">
      <t>カイケイ</t>
    </rPh>
    <rPh sb="3" eb="6">
      <t>セキニンシャ</t>
    </rPh>
    <rPh sb="7" eb="9">
      <t>スイトウ</t>
    </rPh>
    <rPh sb="10" eb="13">
      <t>セキニンシャ</t>
    </rPh>
    <rPh sb="14" eb="16">
      <t>ショクイン</t>
    </rPh>
    <rPh sb="17" eb="19">
      <t>ケンム</t>
    </rPh>
    <rPh sb="20" eb="21">
      <t>サ</t>
    </rPh>
    <rPh sb="23" eb="25">
      <t>フクスウ</t>
    </rPh>
    <rPh sb="26" eb="28">
      <t>ショクイン</t>
    </rPh>
    <rPh sb="31" eb="33">
      <t>ナイブ</t>
    </rPh>
    <rPh sb="33" eb="35">
      <t>ケンセイ</t>
    </rPh>
    <rPh sb="35" eb="37">
      <t>ソシキ</t>
    </rPh>
    <rPh sb="38" eb="40">
      <t>カクリツ</t>
    </rPh>
    <phoneticPr fontId="7"/>
  </si>
  <si>
    <t>会計責任者名</t>
    <rPh sb="0" eb="2">
      <t>カイケイ</t>
    </rPh>
    <rPh sb="2" eb="5">
      <t>セキニンシャ</t>
    </rPh>
    <rPh sb="5" eb="6">
      <t>ナ</t>
    </rPh>
    <phoneticPr fontId="7"/>
  </si>
  <si>
    <t>会計責任者の任命日</t>
    <rPh sb="0" eb="2">
      <t>カイケイ</t>
    </rPh>
    <rPh sb="2" eb="5">
      <t>セキニンシャ</t>
    </rPh>
    <rPh sb="6" eb="8">
      <t>ニンメイ</t>
    </rPh>
    <rPh sb="8" eb="9">
      <t>ビ</t>
    </rPh>
    <phoneticPr fontId="7"/>
  </si>
  <si>
    <t>任命の方法</t>
    <rPh sb="0" eb="2">
      <t>ニンメイ</t>
    </rPh>
    <rPh sb="3" eb="5">
      <t>ホウホウ</t>
    </rPh>
    <phoneticPr fontId="7"/>
  </si>
  <si>
    <t>任命辞令</t>
    <rPh sb="0" eb="2">
      <t>ニンメイ</t>
    </rPh>
    <rPh sb="2" eb="4">
      <t>ジレイ</t>
    </rPh>
    <phoneticPr fontId="7"/>
  </si>
  <si>
    <t>任命簿</t>
    <rPh sb="0" eb="2">
      <t>ニンメイ</t>
    </rPh>
    <rPh sb="2" eb="3">
      <t>ボ</t>
    </rPh>
    <phoneticPr fontId="7"/>
  </si>
  <si>
    <t>出納(責任者)職員名</t>
    <rPh sb="0" eb="2">
      <t>スイトウ</t>
    </rPh>
    <rPh sb="3" eb="6">
      <t>セキニンシャ</t>
    </rPh>
    <rPh sb="7" eb="9">
      <t>ショクイン</t>
    </rPh>
    <rPh sb="9" eb="10">
      <t>ナ</t>
    </rPh>
    <phoneticPr fontId="7"/>
  </si>
  <si>
    <t>※</t>
    <phoneticPr fontId="7"/>
  </si>
  <si>
    <t>経理規程</t>
    <phoneticPr fontId="7"/>
  </si>
  <si>
    <t>リース契約は、契約金額((月々の支払×契約月数)）が50万円超のものを記入します。</t>
    <rPh sb="9" eb="11">
      <t>キンガク</t>
    </rPh>
    <rPh sb="35" eb="37">
      <t>キニュウ</t>
    </rPh>
    <phoneticPr fontId="7"/>
  </si>
  <si>
    <r>
      <t xml:space="preserve">会計責任者等の
設置状況
</t>
    </r>
    <r>
      <rPr>
        <b/>
        <sz val="8"/>
        <rFont val="ＭＳ Ｐ明朝"/>
        <family val="1"/>
        <charset val="128"/>
      </rPr>
      <t>(「会計責任者」などの名称は経理規程に基づく。)</t>
    </r>
    <rPh sb="0" eb="2">
      <t>カイケイ</t>
    </rPh>
    <rPh sb="2" eb="4">
      <t>セキニン</t>
    </rPh>
    <rPh sb="4" eb="5">
      <t>シャ</t>
    </rPh>
    <rPh sb="5" eb="6">
      <t>トウ</t>
    </rPh>
    <rPh sb="8" eb="10">
      <t>セッチ</t>
    </rPh>
    <rPh sb="10" eb="12">
      <t>ジョウキョウ</t>
    </rPh>
    <rPh sb="15" eb="17">
      <t>カイケイ</t>
    </rPh>
    <rPh sb="17" eb="20">
      <t>セキニンシャ</t>
    </rPh>
    <rPh sb="24" eb="26">
      <t>メイショウ</t>
    </rPh>
    <rPh sb="27" eb="29">
      <t>ケイリ</t>
    </rPh>
    <rPh sb="29" eb="31">
      <t>キテイ</t>
    </rPh>
    <rPh sb="32" eb="33">
      <t>モト</t>
    </rPh>
    <phoneticPr fontId="7"/>
  </si>
  <si>
    <t>　以下の各項目について、（　）に〇を入れます。</t>
    <phoneticPr fontId="7"/>
  </si>
  <si>
    <t>交通系ICカードの利用記録</t>
    <rPh sb="0" eb="2">
      <t>コウツウ</t>
    </rPh>
    <rPh sb="2" eb="3">
      <t>ケイ</t>
    </rPh>
    <rPh sb="9" eb="11">
      <t>リヨウ</t>
    </rPh>
    <rPh sb="11" eb="13">
      <t>キロク</t>
    </rPh>
    <phoneticPr fontId="7"/>
  </si>
  <si>
    <t>賃借料補助金額</t>
    <phoneticPr fontId="7"/>
  </si>
  <si>
    <t>当期末残高</t>
    <rPh sb="0" eb="2">
      <t>トウキ</t>
    </rPh>
    <rPh sb="2" eb="3">
      <t>マツ</t>
    </rPh>
    <rPh sb="3" eb="5">
      <t>ザンダカ</t>
    </rPh>
    <phoneticPr fontId="7"/>
  </si>
  <si>
    <t>前期末残高</t>
    <rPh sb="0" eb="3">
      <t>ゼンキマツ</t>
    </rPh>
    <rPh sb="3" eb="5">
      <t>ザンダカ</t>
    </rPh>
    <phoneticPr fontId="7"/>
  </si>
  <si>
    <t>人件費　積立資産</t>
    <rPh sb="0" eb="3">
      <t>ジンケンヒ</t>
    </rPh>
    <rPh sb="4" eb="6">
      <t>ツミタテ</t>
    </rPh>
    <rPh sb="6" eb="8">
      <t>シサン</t>
    </rPh>
    <phoneticPr fontId="7"/>
  </si>
  <si>
    <t>修繕　積立資産</t>
    <rPh sb="0" eb="2">
      <t>シュウゼン</t>
    </rPh>
    <rPh sb="3" eb="5">
      <t>ツミタテ</t>
    </rPh>
    <rPh sb="5" eb="7">
      <t>シサン</t>
    </rPh>
    <phoneticPr fontId="7"/>
  </si>
  <si>
    <t>備品等購入　積立資産</t>
    <rPh sb="0" eb="2">
      <t>ビヒン</t>
    </rPh>
    <rPh sb="2" eb="3">
      <t>トウ</t>
    </rPh>
    <rPh sb="3" eb="5">
      <t>コウニュウ</t>
    </rPh>
    <rPh sb="6" eb="8">
      <t>ツミタテ</t>
    </rPh>
    <rPh sb="8" eb="10">
      <t>シサン</t>
    </rPh>
    <phoneticPr fontId="7"/>
  </si>
  <si>
    <t>保育所施設・設備整備　積立資産</t>
    <rPh sb="11" eb="13">
      <t>ツミタテ</t>
    </rPh>
    <rPh sb="13" eb="15">
      <t>シサン</t>
    </rPh>
    <phoneticPr fontId="7"/>
  </si>
  <si>
    <t>委託費のうち賃借料加算分（再掲）</t>
    <rPh sb="0" eb="2">
      <t>イタク</t>
    </rPh>
    <rPh sb="2" eb="3">
      <t>ヒ</t>
    </rPh>
    <rPh sb="13" eb="15">
      <t>サイケイ</t>
    </rPh>
    <phoneticPr fontId="7"/>
  </si>
  <si>
    <t>【入力シートⅠ】基礎数値の入力</t>
    <rPh sb="1" eb="3">
      <t>ニュウリョク</t>
    </rPh>
    <rPh sb="8" eb="10">
      <t>キソ</t>
    </rPh>
    <rPh sb="10" eb="12">
      <t>スウチ</t>
    </rPh>
    <rPh sb="13" eb="15">
      <t>ニュウリョク</t>
    </rPh>
    <phoneticPr fontId="7"/>
  </si>
  <si>
    <t>当該保育所の通常経費の不足分の補填ほか（当期資金収支差額がマイナスの場合）</t>
    <phoneticPr fontId="7"/>
  </si>
  <si>
    <t>修正入力情報</t>
    <rPh sb="0" eb="2">
      <t>シュウセイ</t>
    </rPh>
    <rPh sb="2" eb="4">
      <t>ニュウリョク</t>
    </rPh>
    <rPh sb="4" eb="6">
      <t>ジョウホウ</t>
    </rPh>
    <phoneticPr fontId="7"/>
  </si>
  <si>
    <t>当年度の期中１年分</t>
    <rPh sb="0" eb="3">
      <t>トウネンド</t>
    </rPh>
    <rPh sb="4" eb="6">
      <t>キチュウ</t>
    </rPh>
    <rPh sb="7" eb="9">
      <t>ネンブン</t>
    </rPh>
    <phoneticPr fontId="7"/>
  </si>
  <si>
    <t>当年度末残高</t>
    <rPh sb="0" eb="3">
      <t>トウネンド</t>
    </rPh>
    <rPh sb="3" eb="4">
      <t>マツ</t>
    </rPh>
    <rPh sb="4" eb="6">
      <t>ザンダカ</t>
    </rPh>
    <phoneticPr fontId="7"/>
  </si>
  <si>
    <t>前年度末残高</t>
    <rPh sb="0" eb="1">
      <t>ゼン</t>
    </rPh>
    <rPh sb="1" eb="3">
      <t>ネンド</t>
    </rPh>
    <rPh sb="3" eb="4">
      <t>マツ</t>
    </rPh>
    <rPh sb="4" eb="6">
      <t>ザンダカ</t>
    </rPh>
    <phoneticPr fontId="7"/>
  </si>
  <si>
    <t>←この色のついたセルに正確な数値を入力します。</t>
    <rPh sb="3" eb="4">
      <t>イロ</t>
    </rPh>
    <rPh sb="11" eb="13">
      <t>セイカク</t>
    </rPh>
    <rPh sb="14" eb="16">
      <t>スウチ</t>
    </rPh>
    <rPh sb="17" eb="19">
      <t>ニュウリョク</t>
    </rPh>
    <phoneticPr fontId="7"/>
  </si>
  <si>
    <t>外部積立(市社協分等)分は除く</t>
    <rPh sb="0" eb="2">
      <t>ガイブ</t>
    </rPh>
    <rPh sb="2" eb="4">
      <t>ツミタテ</t>
    </rPh>
    <rPh sb="5" eb="8">
      <t>シシャキョウ</t>
    </rPh>
    <rPh sb="8" eb="9">
      <t>ブン</t>
    </rPh>
    <rPh sb="9" eb="10">
      <t>トウ</t>
    </rPh>
    <rPh sb="11" eb="12">
      <t>ブン</t>
    </rPh>
    <rPh sb="13" eb="14">
      <t>ノゾ</t>
    </rPh>
    <phoneticPr fontId="7"/>
  </si>
  <si>
    <t>(設備資金借入金に係る)支払利息支出</t>
    <rPh sb="1" eb="3">
      <t>セツビ</t>
    </rPh>
    <rPh sb="3" eb="5">
      <t>シキン</t>
    </rPh>
    <rPh sb="5" eb="7">
      <t>カリイレ</t>
    </rPh>
    <rPh sb="7" eb="8">
      <t>キン</t>
    </rPh>
    <rPh sb="9" eb="10">
      <t>カカ</t>
    </rPh>
    <rPh sb="12" eb="14">
      <t>シハライ</t>
    </rPh>
    <rPh sb="14" eb="16">
      <t>リソク</t>
    </rPh>
    <rPh sb="16" eb="18">
      <t>シシュツ</t>
    </rPh>
    <phoneticPr fontId="7"/>
  </si>
  <si>
    <t>(保育所を経営する事業に係る)租税公課支出</t>
    <rPh sb="19" eb="21">
      <t>シシュツ</t>
    </rPh>
    <phoneticPr fontId="7"/>
  </si>
  <si>
    <t>資金収支計算分析表左側12番</t>
    <rPh sb="0" eb="2">
      <t>シキン</t>
    </rPh>
    <rPh sb="2" eb="4">
      <t>シュウシ</t>
    </rPh>
    <rPh sb="4" eb="6">
      <t>ケイサン</t>
    </rPh>
    <phoneticPr fontId="7"/>
  </si>
  <si>
    <t>※施設の会計担当者名</t>
    <rPh sb="1" eb="3">
      <t>シセツ</t>
    </rPh>
    <phoneticPr fontId="7"/>
  </si>
  <si>
    <t>※法人本部の会計担当者名</t>
    <rPh sb="1" eb="3">
      <t>ホウジン</t>
    </rPh>
    <rPh sb="3" eb="5">
      <t>ホンブ</t>
    </rPh>
    <phoneticPr fontId="7"/>
  </si>
  <si>
    <t>当年度
施設に係る
会計処理基準</t>
    <rPh sb="0" eb="2">
      <t>トウネン</t>
    </rPh>
    <rPh sb="4" eb="6">
      <t>シセツ</t>
    </rPh>
    <rPh sb="7" eb="8">
      <t>カカ</t>
    </rPh>
    <rPh sb="10" eb="12">
      <t>カイケイ</t>
    </rPh>
    <rPh sb="12" eb="14">
      <t>ショリ</t>
    </rPh>
    <rPh sb="14" eb="16">
      <t>キジュン</t>
    </rPh>
    <phoneticPr fontId="7"/>
  </si>
  <si>
    <t>当年度末施設会計現金残高</t>
    <rPh sb="0" eb="3">
      <t>トウネンド</t>
    </rPh>
    <phoneticPr fontId="7"/>
  </si>
  <si>
    <t>出納(責任者)職員の任命日</t>
    <rPh sb="0" eb="2">
      <t>スイトウ</t>
    </rPh>
    <rPh sb="3" eb="6">
      <t>セキニンシャ</t>
    </rPh>
    <rPh sb="7" eb="9">
      <t>ショクイン</t>
    </rPh>
    <rPh sb="10" eb="12">
      <t>ニンメイ</t>
    </rPh>
    <rPh sb="12" eb="13">
      <t>ビ</t>
    </rPh>
    <phoneticPr fontId="7"/>
  </si>
  <si>
    <t>当年度末施設会計現金残高</t>
    <rPh sb="0" eb="3">
      <t>トウネンド</t>
    </rPh>
    <rPh sb="3" eb="4">
      <t>マツ</t>
    </rPh>
    <rPh sb="4" eb="6">
      <t>シセツ</t>
    </rPh>
    <rPh sb="6" eb="8">
      <t>カイケイ</t>
    </rPh>
    <rPh sb="8" eb="10">
      <t>ゲンキン</t>
    </rPh>
    <rPh sb="10" eb="12">
      <t>ザンダカ</t>
    </rPh>
    <phoneticPr fontId="7"/>
  </si>
  <si>
    <t>契約件名（又は内容）</t>
    <rPh sb="0" eb="2">
      <t>ケイヤク</t>
    </rPh>
    <rPh sb="2" eb="4">
      <t>ケンメイ</t>
    </rPh>
    <rPh sb="5" eb="6">
      <t>マタ</t>
    </rPh>
    <rPh sb="7" eb="9">
      <t>ナイヨウ</t>
    </rPh>
    <phoneticPr fontId="7"/>
  </si>
  <si>
    <t>下記の、ア又はイが実施されている</t>
    <rPh sb="0" eb="2">
      <t>カキ</t>
    </rPh>
    <phoneticPr fontId="7"/>
  </si>
  <si>
    <t>「当年度 処遇改善等加算Ⅰ加算見込額積算表」において算出された金額</t>
    <rPh sb="1" eb="4">
      <t>トウネンド</t>
    </rPh>
    <rPh sb="26" eb="28">
      <t>サンシュツ</t>
    </rPh>
    <rPh sb="31" eb="32">
      <t>キン</t>
    </rPh>
    <rPh sb="32" eb="33">
      <t>ガク</t>
    </rPh>
    <phoneticPr fontId="7"/>
  </si>
  <si>
    <t>当該会計年度における
委託費の３か月分</t>
    <rPh sb="0" eb="2">
      <t>トウガイ</t>
    </rPh>
    <rPh sb="2" eb="4">
      <t>カイケイ</t>
    </rPh>
    <rPh sb="4" eb="6">
      <t>ネンド</t>
    </rPh>
    <rPh sb="11" eb="13">
      <t>イタク</t>
    </rPh>
    <rPh sb="13" eb="14">
      <t>ヒ</t>
    </rPh>
    <rPh sb="17" eb="19">
      <t>ゲツブン</t>
    </rPh>
    <phoneticPr fontId="7"/>
  </si>
  <si>
    <t>当年度資金収支計算書又は資金収支計算分析表の前期末支払資金残高</t>
    <rPh sb="0" eb="3">
      <t>トウネンド</t>
    </rPh>
    <phoneticPr fontId="7"/>
  </si>
  <si>
    <t>←ここは設置者が社会福祉法人のみ記入</t>
    <rPh sb="4" eb="7">
      <t>セッチシャ</t>
    </rPh>
    <rPh sb="8" eb="10">
      <t>シャカイ</t>
    </rPh>
    <rPh sb="10" eb="12">
      <t>フクシ</t>
    </rPh>
    <rPh sb="12" eb="14">
      <t>ホウジン</t>
    </rPh>
    <rPh sb="16" eb="18">
      <t>キニュウ</t>
    </rPh>
    <phoneticPr fontId="7"/>
  </si>
  <si>
    <t>役員関係支出等、本部等経費
への施設会計からの直接支出</t>
    <rPh sb="0" eb="2">
      <t>ヤクイン</t>
    </rPh>
    <rPh sb="2" eb="4">
      <t>カンケイ</t>
    </rPh>
    <rPh sb="4" eb="6">
      <t>シシュツ</t>
    </rPh>
    <rPh sb="6" eb="7">
      <t>トウ</t>
    </rPh>
    <rPh sb="8" eb="10">
      <t>ホンブ</t>
    </rPh>
    <rPh sb="10" eb="11">
      <t>トウ</t>
    </rPh>
    <rPh sb="11" eb="13">
      <t>ケイヒ</t>
    </rPh>
    <rPh sb="16" eb="18">
      <t>シセツ</t>
    </rPh>
    <rPh sb="18" eb="20">
      <t>カイケイ</t>
    </rPh>
    <rPh sb="23" eb="25">
      <t>チョクセツ</t>
    </rPh>
    <rPh sb="25" eb="27">
      <t>シシュツ</t>
    </rPh>
    <phoneticPr fontId="7"/>
  </si>
  <si>
    <t>固定資産取得支出に係る補助金等を計上</t>
    <phoneticPr fontId="7"/>
  </si>
  <si>
    <t>当年度、当該保育所に係る運営費収入予算額</t>
    <rPh sb="0" eb="3">
      <t>トウネンド</t>
    </rPh>
    <rPh sb="4" eb="6">
      <t>トウガイ</t>
    </rPh>
    <rPh sb="12" eb="15">
      <t>ウンエイヒ</t>
    </rPh>
    <phoneticPr fontId="7"/>
  </si>
  <si>
    <t>科目</t>
    <rPh sb="0" eb="2">
      <t>カモク</t>
    </rPh>
    <phoneticPr fontId="7"/>
  </si>
  <si>
    <t>毎会計年度終了後に作成する計算書が、
＜社会福祉法人会計基準に基づく計算書の場合＞
社会福祉法人会計基準第一号第四様式
当該保育所拠点区分資金収支計算書の
事業活動収入計(1)予算(A)の額を入力
＜上記以外の場合＞
資金収支計算分析表の左側収入科目のうち、
１～６、11、12番の科目に該当する予算額合計</t>
    <rPh sb="0" eb="1">
      <t>マイ</t>
    </rPh>
    <rPh sb="1" eb="3">
      <t>カイケイ</t>
    </rPh>
    <rPh sb="3" eb="5">
      <t>ネンド</t>
    </rPh>
    <rPh sb="5" eb="7">
      <t>シュウリョウ</t>
    </rPh>
    <rPh sb="7" eb="8">
      <t>ゴ</t>
    </rPh>
    <rPh sb="9" eb="11">
      <t>サクセイ</t>
    </rPh>
    <rPh sb="13" eb="16">
      <t>ケイサンショ</t>
    </rPh>
    <rPh sb="26" eb="28">
      <t>カイケイ</t>
    </rPh>
    <rPh sb="28" eb="30">
      <t>キジュン</t>
    </rPh>
    <rPh sb="31" eb="32">
      <t>モト</t>
    </rPh>
    <rPh sb="34" eb="37">
      <t>ケイサンショ</t>
    </rPh>
    <rPh sb="42" eb="44">
      <t>シャカイ</t>
    </rPh>
    <rPh sb="44" eb="46">
      <t>フクシ</t>
    </rPh>
    <rPh sb="46" eb="48">
      <t>ホウジン</t>
    </rPh>
    <rPh sb="48" eb="50">
      <t>カイケイ</t>
    </rPh>
    <rPh sb="50" eb="52">
      <t>キジュン</t>
    </rPh>
    <rPh sb="52" eb="54">
      <t>ダイイチ</t>
    </rPh>
    <rPh sb="54" eb="55">
      <t>ゴウ</t>
    </rPh>
    <rPh sb="55" eb="56">
      <t>ダイ</t>
    </rPh>
    <rPh sb="56" eb="57">
      <t>ヨン</t>
    </rPh>
    <rPh sb="57" eb="59">
      <t>ヨウシキ</t>
    </rPh>
    <rPh sb="60" eb="62">
      <t>トウガイ</t>
    </rPh>
    <rPh sb="62" eb="64">
      <t>ホイク</t>
    </rPh>
    <rPh sb="64" eb="65">
      <t>ショ</t>
    </rPh>
    <rPh sb="65" eb="67">
      <t>キョテン</t>
    </rPh>
    <rPh sb="67" eb="69">
      <t>クブン</t>
    </rPh>
    <rPh sb="69" eb="71">
      <t>シキン</t>
    </rPh>
    <rPh sb="71" eb="73">
      <t>シュウシ</t>
    </rPh>
    <rPh sb="73" eb="76">
      <t>ケイサンショ</t>
    </rPh>
    <rPh sb="78" eb="80">
      <t>ジギョウ</t>
    </rPh>
    <rPh sb="80" eb="82">
      <t>カツドウ</t>
    </rPh>
    <rPh sb="82" eb="84">
      <t>シュウニュウ</t>
    </rPh>
    <rPh sb="84" eb="85">
      <t>ケイ</t>
    </rPh>
    <rPh sb="88" eb="90">
      <t>ヨサン</t>
    </rPh>
    <rPh sb="94" eb="95">
      <t>ガク</t>
    </rPh>
    <rPh sb="96" eb="98">
      <t>ニュウリョク</t>
    </rPh>
    <rPh sb="101" eb="102">
      <t>ウエ</t>
    </rPh>
    <phoneticPr fontId="7"/>
  </si>
  <si>
    <t>設置法人本部(本社総務部門等)の運営に要する経費(人件費・事務費、保育所運営に関する経費に限る）</t>
    <rPh sb="0" eb="2">
      <t>セッチ</t>
    </rPh>
    <rPh sb="2" eb="4">
      <t>ホウジン</t>
    </rPh>
    <rPh sb="4" eb="6">
      <t>ホンブ</t>
    </rPh>
    <rPh sb="7" eb="9">
      <t>ホンシャ</t>
    </rPh>
    <rPh sb="9" eb="11">
      <t>ソウム</t>
    </rPh>
    <rPh sb="11" eb="13">
      <t>ブモン</t>
    </rPh>
    <rPh sb="13" eb="14">
      <t>トウ</t>
    </rPh>
    <rPh sb="16" eb="18">
      <t>ウンエイ</t>
    </rPh>
    <rPh sb="19" eb="20">
      <t>ヨウ</t>
    </rPh>
    <rPh sb="22" eb="24">
      <t>ケイヒ</t>
    </rPh>
    <rPh sb="25" eb="28">
      <t>ジンケンヒ</t>
    </rPh>
    <rPh sb="29" eb="32">
      <t>ジムヒ</t>
    </rPh>
    <rPh sb="33" eb="35">
      <t>ホイク</t>
    </rPh>
    <rPh sb="35" eb="36">
      <t>ショ</t>
    </rPh>
    <rPh sb="36" eb="38">
      <t>ウンエイ</t>
    </rPh>
    <rPh sb="39" eb="40">
      <t>カン</t>
    </rPh>
    <rPh sb="42" eb="44">
      <t>ケイヒ</t>
    </rPh>
    <rPh sb="45" eb="46">
      <t>カギ</t>
    </rPh>
    <phoneticPr fontId="7"/>
  </si>
  <si>
    <r>
      <t>保育所運営費収入　</t>
    </r>
    <r>
      <rPr>
        <b/>
        <sz val="18"/>
        <rFont val="ＭＳ Ｐゴシック"/>
        <family val="3"/>
        <charset val="128"/>
      </rPr>
      <t>予算額</t>
    </r>
    <rPh sb="0" eb="2">
      <t>ホイク</t>
    </rPh>
    <rPh sb="2" eb="3">
      <t>ショ</t>
    </rPh>
    <rPh sb="3" eb="6">
      <t>ウンエイヒ</t>
    </rPh>
    <rPh sb="6" eb="8">
      <t>シュウニュウ</t>
    </rPh>
    <rPh sb="9" eb="12">
      <t>ヨサンガク</t>
    </rPh>
    <phoneticPr fontId="7"/>
  </si>
  <si>
    <t>充てていない</t>
    <rPh sb="0" eb="1">
      <t>ア</t>
    </rPh>
    <phoneticPr fontId="7"/>
  </si>
  <si>
    <t>充てている</t>
    <rPh sb="0" eb="1">
      <t>ア</t>
    </rPh>
    <phoneticPr fontId="7"/>
  </si>
  <si>
    <t>　他の施設（拠点）区分又は事業区分への資金の貸付は、年度内に精算されている。</t>
    <rPh sb="1" eb="2">
      <t>タ</t>
    </rPh>
    <rPh sb="3" eb="5">
      <t>シセツ</t>
    </rPh>
    <rPh sb="6" eb="8">
      <t>キョテン</t>
    </rPh>
    <rPh sb="9" eb="11">
      <t>クブン</t>
    </rPh>
    <rPh sb="11" eb="12">
      <t>マタ</t>
    </rPh>
    <rPh sb="13" eb="15">
      <t>ジギョウ</t>
    </rPh>
    <rPh sb="15" eb="17">
      <t>クブン</t>
    </rPh>
    <rPh sb="19" eb="21">
      <t>シキン</t>
    </rPh>
    <rPh sb="22" eb="24">
      <t>カシツケ</t>
    </rPh>
    <rPh sb="26" eb="29">
      <t>ネンドナイ</t>
    </rPh>
    <rPh sb="30" eb="32">
      <t>セイサン</t>
    </rPh>
    <phoneticPr fontId="7"/>
  </si>
  <si>
    <t>（１）　会計処理基準、運用状況等について</t>
    <rPh sb="4" eb="6">
      <t>カイケイ</t>
    </rPh>
    <rPh sb="6" eb="8">
      <t>ショリ</t>
    </rPh>
    <rPh sb="8" eb="10">
      <t>キジュン</t>
    </rPh>
    <phoneticPr fontId="7"/>
  </si>
  <si>
    <t>３月31日現在の残高は
限度額以内になって</t>
    <rPh sb="1" eb="2">
      <t>ガツ</t>
    </rPh>
    <rPh sb="4" eb="7">
      <t>ニチゲンザイ</t>
    </rPh>
    <rPh sb="8" eb="10">
      <t>ザンダカ</t>
    </rPh>
    <rPh sb="12" eb="15">
      <t>ゲンドガク</t>
    </rPh>
    <rPh sb="15" eb="17">
      <t>イナイ</t>
    </rPh>
    <phoneticPr fontId="7"/>
  </si>
  <si>
    <t>当年度資金収支計算書
又は資金収支計算分析表
の前期末支払資金残高</t>
    <rPh sb="0" eb="3">
      <t>トウネンド</t>
    </rPh>
    <rPh sb="3" eb="5">
      <t>シキン</t>
    </rPh>
    <rPh sb="5" eb="7">
      <t>シュウシ</t>
    </rPh>
    <rPh sb="7" eb="10">
      <t>ケイサンショ</t>
    </rPh>
    <rPh sb="11" eb="12">
      <t>マタ</t>
    </rPh>
    <rPh sb="13" eb="15">
      <t>シキン</t>
    </rPh>
    <rPh sb="15" eb="17">
      <t>シュウシ</t>
    </rPh>
    <rPh sb="17" eb="19">
      <t>ケイサン</t>
    </rPh>
    <rPh sb="19" eb="21">
      <t>ブンセキ</t>
    </rPh>
    <rPh sb="21" eb="22">
      <t>ヒョウ</t>
    </rPh>
    <rPh sb="24" eb="27">
      <t>ゼンキマツ</t>
    </rPh>
    <rPh sb="27" eb="29">
      <t>シハラ</t>
    </rPh>
    <rPh sb="29" eb="31">
      <t>シキン</t>
    </rPh>
    <rPh sb="31" eb="33">
      <t>ザンダカ</t>
    </rPh>
    <phoneticPr fontId="7"/>
  </si>
  <si>
    <t>固定資産取得支出等</t>
    <rPh sb="0" eb="2">
      <t>コテイ</t>
    </rPh>
    <rPh sb="2" eb="4">
      <t>シサン</t>
    </rPh>
    <rPh sb="4" eb="6">
      <t>シュトク</t>
    </rPh>
    <rPh sb="6" eb="8">
      <t>シシュツ</t>
    </rPh>
    <rPh sb="8" eb="9">
      <t>ナド</t>
    </rPh>
    <phoneticPr fontId="7"/>
  </si>
  <si>
    <t>補助金等</t>
    <rPh sb="0" eb="2">
      <t>ホジョ</t>
    </rPh>
    <rPh sb="3" eb="4">
      <t>ナド</t>
    </rPh>
    <phoneticPr fontId="7"/>
  </si>
  <si>
    <r>
      <t>②　当年度委託費の弾力運用の限度額の算出 ⇒ 当年度</t>
    </r>
    <r>
      <rPr>
        <sz val="12"/>
        <rFont val="ＭＳ Ｐ明朝"/>
        <family val="1"/>
        <charset val="128"/>
      </rPr>
      <t>分の計算上の限度額を確認します。</t>
    </r>
    <rPh sb="2" eb="5">
      <t>トウネンド</t>
    </rPh>
    <rPh sb="5" eb="7">
      <t>イタク</t>
    </rPh>
    <rPh sb="7" eb="8">
      <t>ヒ</t>
    </rPh>
    <rPh sb="9" eb="11">
      <t>ダンリョク</t>
    </rPh>
    <rPh sb="11" eb="13">
      <t>ウンヨウ</t>
    </rPh>
    <rPh sb="14" eb="16">
      <t>ゲンド</t>
    </rPh>
    <rPh sb="16" eb="17">
      <t>ガク</t>
    </rPh>
    <rPh sb="18" eb="20">
      <t>サンシュツ</t>
    </rPh>
    <rPh sb="23" eb="26">
      <t>トウネンド</t>
    </rPh>
    <rPh sb="26" eb="27">
      <t>ブン</t>
    </rPh>
    <rPh sb="28" eb="31">
      <t>ケイサンジョウ</t>
    </rPh>
    <rPh sb="32" eb="34">
      <t>ゲンド</t>
    </rPh>
    <rPh sb="34" eb="35">
      <t>ガク</t>
    </rPh>
    <rPh sb="36" eb="38">
      <t>カクニン</t>
    </rPh>
    <phoneticPr fontId="7"/>
  </si>
  <si>
    <r>
      <t>③　当年度委託費の弾力運用の対象となる支出の確認</t>
    </r>
    <r>
      <rPr>
        <sz val="12"/>
        <rFont val="ＭＳ Ｐ明朝"/>
        <family val="1"/>
        <charset val="128"/>
      </rPr>
      <t>（</t>
    </r>
    <r>
      <rPr>
        <u/>
        <sz val="12"/>
        <rFont val="ＭＳ Ｐ明朝"/>
        <family val="1"/>
        <charset val="128"/>
      </rPr>
      <t>前期末支払資金残高に関するものを除く</t>
    </r>
    <r>
      <rPr>
        <sz val="12"/>
        <rFont val="ＭＳ Ｐ明朝"/>
        <family val="1"/>
        <charset val="128"/>
      </rPr>
      <t>）</t>
    </r>
    <rPh sb="2" eb="5">
      <t>トウネンド</t>
    </rPh>
    <rPh sb="5" eb="7">
      <t>イタク</t>
    </rPh>
    <rPh sb="7" eb="8">
      <t>ヒ</t>
    </rPh>
    <rPh sb="9" eb="11">
      <t>ダンリョク</t>
    </rPh>
    <rPh sb="11" eb="13">
      <t>ウンヨウ</t>
    </rPh>
    <rPh sb="14" eb="16">
      <t>タイショウ</t>
    </rPh>
    <rPh sb="19" eb="21">
      <t>シシュツ</t>
    </rPh>
    <rPh sb="25" eb="28">
      <t>ゼンキマツ</t>
    </rPh>
    <rPh sb="28" eb="30">
      <t>シハラ</t>
    </rPh>
    <rPh sb="30" eb="32">
      <t>シキン</t>
    </rPh>
    <rPh sb="32" eb="34">
      <t>ザンダカ</t>
    </rPh>
    <rPh sb="35" eb="36">
      <t>カン</t>
    </rPh>
    <rPh sb="41" eb="42">
      <t>ノゾ</t>
    </rPh>
    <phoneticPr fontId="7"/>
  </si>
  <si>
    <r>
      <t>≪</t>
    </r>
    <r>
      <rPr>
        <b/>
        <sz val="12"/>
        <rFont val="ＭＳ Ｐゴシック"/>
        <family val="3"/>
        <charset val="128"/>
      </rPr>
      <t>(a)＜(b)</t>
    </r>
    <r>
      <rPr>
        <b/>
        <sz val="12"/>
        <rFont val="ＭＳ Ｐ明朝"/>
        <family val="1"/>
        <charset val="128"/>
      </rPr>
      <t>となる場合（限度額超過）は、超過額の支出方法について、以下の（　）に〇を入れてください。≫</t>
    </r>
    <rPh sb="11" eb="13">
      <t>バアイ</t>
    </rPh>
    <rPh sb="14" eb="19">
      <t>ゲンドガクチョウカ</t>
    </rPh>
    <rPh sb="22" eb="25">
      <t>チョウカガク</t>
    </rPh>
    <rPh sb="26" eb="28">
      <t>シシュツ</t>
    </rPh>
    <rPh sb="28" eb="30">
      <t>ホウホウ</t>
    </rPh>
    <rPh sb="35" eb="37">
      <t>イカ</t>
    </rPh>
    <phoneticPr fontId="7"/>
  </si>
  <si>
    <t>　前期末支払資金残高の取り崩しについて、横浜市保育・教育運営課に対する事前協議の申請をして</t>
    <rPh sb="32" eb="33">
      <t>タイ</t>
    </rPh>
    <rPh sb="40" eb="42">
      <t>シンセイ</t>
    </rPh>
    <phoneticPr fontId="7"/>
  </si>
  <si>
    <t>いる</t>
    <phoneticPr fontId="7"/>
  </si>
  <si>
    <t>いない</t>
    <phoneticPr fontId="7"/>
  </si>
  <si>
    <t>当該保育所の通常経費の不足分の補填ほか（当期資金収支差額がマイナスの場合が該当）</t>
    <rPh sb="0" eb="2">
      <t>トウガイ</t>
    </rPh>
    <rPh sb="2" eb="4">
      <t>ホイク</t>
    </rPh>
    <rPh sb="4" eb="5">
      <t>ショ</t>
    </rPh>
    <rPh sb="6" eb="8">
      <t>ツウジョウ</t>
    </rPh>
    <rPh sb="8" eb="10">
      <t>ケイヒ</t>
    </rPh>
    <rPh sb="11" eb="14">
      <t>フソクブン</t>
    </rPh>
    <rPh sb="15" eb="17">
      <t>ホテン</t>
    </rPh>
    <rPh sb="20" eb="22">
      <t>トウキ</t>
    </rPh>
    <rPh sb="22" eb="24">
      <t>シキン</t>
    </rPh>
    <rPh sb="24" eb="26">
      <t>シュウシ</t>
    </rPh>
    <rPh sb="26" eb="28">
      <t>サガク</t>
    </rPh>
    <rPh sb="34" eb="36">
      <t>バアイ</t>
    </rPh>
    <rPh sb="37" eb="39">
      <t>ガイトウ</t>
    </rPh>
    <phoneticPr fontId="7"/>
  </si>
  <si>
    <r>
      <t>　当年度当該保育所に係る運営費収入</t>
    </r>
    <r>
      <rPr>
        <b/>
        <sz val="12"/>
        <rFont val="ＭＳ Ｐ明朝"/>
        <family val="1"/>
        <charset val="128"/>
      </rPr>
      <t>予算額</t>
    </r>
    <rPh sb="1" eb="4">
      <t>トウネンド</t>
    </rPh>
    <rPh sb="4" eb="6">
      <t>トウガイ</t>
    </rPh>
    <rPh sb="6" eb="8">
      <t>ホイク</t>
    </rPh>
    <rPh sb="8" eb="9">
      <t>ショ</t>
    </rPh>
    <rPh sb="10" eb="11">
      <t>カカワ</t>
    </rPh>
    <rPh sb="12" eb="15">
      <t>ウンエイヒ</t>
    </rPh>
    <rPh sb="15" eb="17">
      <t>シュウニュウ</t>
    </rPh>
    <rPh sb="17" eb="20">
      <t>ヨサンガク</t>
    </rPh>
    <phoneticPr fontId="7"/>
  </si>
  <si>
    <r>
      <rPr>
        <b/>
        <sz val="11"/>
        <rFont val="ＭＳ Ｐゴシック"/>
        <family val="3"/>
        <charset val="128"/>
      </rPr>
      <t>Ｄ</t>
    </r>
    <r>
      <rPr>
        <sz val="11"/>
        <rFont val="ＭＳ Ｐゴシック"/>
        <family val="3"/>
        <charset val="128"/>
      </rPr>
      <t>　　</t>
    </r>
    <phoneticPr fontId="7"/>
  </si>
  <si>
    <r>
      <rPr>
        <b/>
        <sz val="12"/>
        <rFont val="ＭＳ Ｐゴシック"/>
        <family val="3"/>
        <charset val="128"/>
        <scheme val="minor"/>
      </rPr>
      <t>※(c)＜(d)</t>
    </r>
    <r>
      <rPr>
        <b/>
        <sz val="12"/>
        <rFont val="ＭＳ Ｐ明朝"/>
        <family val="1"/>
        <charset val="128"/>
      </rPr>
      <t>となる場合（限度額超過）は、超過額の支出方法について、以下の（　）に〇を入れてください。</t>
    </r>
    <phoneticPr fontId="7"/>
  </si>
  <si>
    <r>
      <t>※</t>
    </r>
    <r>
      <rPr>
        <b/>
        <sz val="12"/>
        <rFont val="ＭＳ Ｐゴシック"/>
        <family val="3"/>
        <charset val="128"/>
      </rPr>
      <t>(a)＜(b)</t>
    </r>
    <r>
      <rPr>
        <b/>
        <sz val="12"/>
        <rFont val="ＭＳ Ｐ明朝"/>
        <family val="1"/>
        <charset val="128"/>
      </rPr>
      <t>となる場合（限度額超過）は、超過額の支出方法について、以下の（　）に〇を入れてください。</t>
    </r>
    <rPh sb="11" eb="13">
      <t>バアイ</t>
    </rPh>
    <rPh sb="14" eb="16">
      <t>ゲンド</t>
    </rPh>
    <rPh sb="16" eb="17">
      <t>ガク</t>
    </rPh>
    <rPh sb="17" eb="19">
      <t>チョウカ</t>
    </rPh>
    <rPh sb="22" eb="25">
      <t>チョウカガク</t>
    </rPh>
    <rPh sb="26" eb="28">
      <t>シシュツ</t>
    </rPh>
    <rPh sb="28" eb="30">
      <t>ホウホウ</t>
    </rPh>
    <rPh sb="35" eb="37">
      <t>イカ</t>
    </rPh>
    <phoneticPr fontId="7"/>
  </si>
  <si>
    <t>（＝前年度の当期末支払資金残高）</t>
    <rPh sb="2" eb="5">
      <t>ゼンネンド</t>
    </rPh>
    <rPh sb="6" eb="7">
      <t>トウ</t>
    </rPh>
    <rPh sb="7" eb="9">
      <t>キマツ</t>
    </rPh>
    <rPh sb="9" eb="13">
      <t>シハライシキン</t>
    </rPh>
    <rPh sb="13" eb="15">
      <t>ザンダカ</t>
    </rPh>
    <phoneticPr fontId="7"/>
  </si>
  <si>
    <t>月回収</t>
    <rPh sb="0" eb="1">
      <t>ガツ</t>
    </rPh>
    <rPh sb="1" eb="3">
      <t>カイシュウ</t>
    </rPh>
    <phoneticPr fontId="7"/>
  </si>
  <si>
    <t>済／予定</t>
    <rPh sb="0" eb="1">
      <t>スミ</t>
    </rPh>
    <rPh sb="2" eb="4">
      <t>ヨテイ</t>
    </rPh>
    <phoneticPr fontId="7"/>
  </si>
  <si>
    <t>「当年度 処遇改善等加算Ⅰ加算見込額積算表」において算出された金額</t>
    <rPh sb="1" eb="3">
      <t>トウネン</t>
    </rPh>
    <rPh sb="26" eb="28">
      <t>サンシュツ</t>
    </rPh>
    <rPh sb="31" eb="32">
      <t>キン</t>
    </rPh>
    <rPh sb="32" eb="33">
      <t>ガク</t>
    </rPh>
    <phoneticPr fontId="7"/>
  </si>
  <si>
    <t>横浜市認可保育所　自己点検表（会計）</t>
    <rPh sb="0" eb="3">
      <t>ヨコハマシ</t>
    </rPh>
    <rPh sb="3" eb="5">
      <t>ニンカ</t>
    </rPh>
    <rPh sb="5" eb="7">
      <t>ホイク</t>
    </rPh>
    <rPh sb="7" eb="8">
      <t>ショ</t>
    </rPh>
    <rPh sb="9" eb="11">
      <t>ジコ</t>
    </rPh>
    <rPh sb="11" eb="14">
      <t>テンケンヒョウ</t>
    </rPh>
    <rPh sb="15" eb="17">
      <t>カイケイ</t>
    </rPh>
    <phoneticPr fontId="7"/>
  </si>
  <si>
    <r>
      <t>この自己点検表</t>
    </r>
    <r>
      <rPr>
        <sz val="11"/>
        <rFont val="ＭＳ Ｐ明朝"/>
        <family val="1"/>
        <charset val="128"/>
      </rPr>
      <t>への記入内容や、当年度中の委託費会計処理等について問い合わせする場合があります。</t>
    </r>
    <rPh sb="2" eb="4">
      <t>ジコ</t>
    </rPh>
    <rPh sb="4" eb="7">
      <t>テンケンヒョウ</t>
    </rPh>
    <rPh sb="9" eb="11">
      <t>キニュウ</t>
    </rPh>
    <rPh sb="11" eb="13">
      <t>ナイヨウ</t>
    </rPh>
    <rPh sb="15" eb="18">
      <t>トウネンド</t>
    </rPh>
    <rPh sb="18" eb="19">
      <t>チュウ</t>
    </rPh>
    <rPh sb="20" eb="22">
      <t>イタク</t>
    </rPh>
    <rPh sb="22" eb="23">
      <t>ヒ</t>
    </rPh>
    <rPh sb="23" eb="25">
      <t>カイケイ</t>
    </rPh>
    <rPh sb="25" eb="27">
      <t>ショリ</t>
    </rPh>
    <rPh sb="27" eb="28">
      <t>トウ</t>
    </rPh>
    <rPh sb="32" eb="33">
      <t>ト</t>
    </rPh>
    <rPh sb="34" eb="35">
      <t>ア</t>
    </rPh>
    <rPh sb="39" eb="41">
      <t>バアイ</t>
    </rPh>
    <phoneticPr fontId="7"/>
  </si>
  <si>
    <t>法人本部や本社総務部門、他施設、収益事業等の事業区分に、当該施設の『委託費』を原資に貸し付けている場合で、年度内精算が完了していない貸付残高(B/Sに計上)がある場合に記入します。委託費の貸付は、法人の経営上やむを得ない場合に、当該年度内に限って認められます。
なお、同一法人内における法人本部や本社総務部門又は収益事業等の事業区分以外への貸付は一切認められません。</t>
    <rPh sb="16" eb="18">
      <t>シュウエキ</t>
    </rPh>
    <rPh sb="18" eb="20">
      <t>ジギョウ</t>
    </rPh>
    <rPh sb="20" eb="21">
      <t>トウ</t>
    </rPh>
    <rPh sb="22" eb="24">
      <t>ジギョウ</t>
    </rPh>
    <rPh sb="24" eb="26">
      <t>クブン</t>
    </rPh>
    <rPh sb="101" eb="103">
      <t>ケイエイ</t>
    </rPh>
    <rPh sb="103" eb="104">
      <t>ジョウ</t>
    </rPh>
    <rPh sb="143" eb="145">
      <t>ホウジン</t>
    </rPh>
    <rPh sb="145" eb="147">
      <t>ホンブ</t>
    </rPh>
    <rPh sb="148" eb="150">
      <t>ホンシャ</t>
    </rPh>
    <rPh sb="150" eb="152">
      <t>ソウム</t>
    </rPh>
    <rPh sb="152" eb="154">
      <t>ブモン</t>
    </rPh>
    <phoneticPr fontId="7"/>
  </si>
  <si>
    <t>市町村</t>
    <rPh sb="0" eb="3">
      <t>シチョウソン</t>
    </rPh>
    <phoneticPr fontId="7"/>
  </si>
  <si>
    <t>横浜市</t>
    <rPh sb="0" eb="3">
      <t>ヨコハマシ</t>
    </rPh>
    <phoneticPr fontId="44"/>
  </si>
  <si>
    <t>認可保育所</t>
    <rPh sb="0" eb="2">
      <t>ニンカ</t>
    </rPh>
    <rPh sb="2" eb="4">
      <t>ホイク</t>
    </rPh>
    <rPh sb="4" eb="5">
      <t>ショ</t>
    </rPh>
    <phoneticPr fontId="44"/>
  </si>
  <si>
    <t>施設・事業所名称</t>
    <rPh sb="0" eb="2">
      <t>シセツ</t>
    </rPh>
    <rPh sb="3" eb="6">
      <t>ジギョウショ</t>
    </rPh>
    <rPh sb="6" eb="8">
      <t>メイショウ</t>
    </rPh>
    <phoneticPr fontId="46"/>
  </si>
  <si>
    <t>代表者職・氏名</t>
    <rPh sb="0" eb="3">
      <t>ダイヒョウシャ</t>
    </rPh>
    <rPh sb="3" eb="4">
      <t>ショク</t>
    </rPh>
    <rPh sb="5" eb="7">
      <t>シメイ</t>
    </rPh>
    <phoneticPr fontId="46"/>
  </si>
  <si>
    <t>新規事由</t>
    <rPh sb="0" eb="2">
      <t>シンキ</t>
    </rPh>
    <rPh sb="2" eb="4">
      <t>ジユウ</t>
    </rPh>
    <phoneticPr fontId="44"/>
  </si>
  <si>
    <t>基準年度</t>
    <rPh sb="0" eb="2">
      <t>キジュン</t>
    </rPh>
    <rPh sb="2" eb="4">
      <t>ネンド</t>
    </rPh>
    <phoneticPr fontId="44"/>
  </si>
  <si>
    <t>基準年度の
賃金改善要件分</t>
    <rPh sb="0" eb="2">
      <t>キジュン</t>
    </rPh>
    <rPh sb="2" eb="4">
      <t>ネンド</t>
    </rPh>
    <rPh sb="6" eb="8">
      <t>チンギン</t>
    </rPh>
    <rPh sb="8" eb="10">
      <t>カイゼン</t>
    </rPh>
    <rPh sb="10" eb="12">
      <t>ヨウケン</t>
    </rPh>
    <rPh sb="12" eb="13">
      <t>ブン</t>
    </rPh>
    <phoneticPr fontId="44"/>
  </si>
  <si>
    <t>新規事由に係る
加算率</t>
    <rPh sb="0" eb="2">
      <t>シンキ</t>
    </rPh>
    <rPh sb="2" eb="4">
      <t>ジユウ</t>
    </rPh>
    <rPh sb="5" eb="6">
      <t>カカ</t>
    </rPh>
    <rPh sb="8" eb="10">
      <t>カサン</t>
    </rPh>
    <rPh sb="10" eb="11">
      <t>リツ</t>
    </rPh>
    <phoneticPr fontId="44"/>
  </si>
  <si>
    <t>特定加算見込額</t>
    <rPh sb="0" eb="2">
      <t>トクテイ</t>
    </rPh>
    <rPh sb="2" eb="4">
      <t>カサン</t>
    </rPh>
    <rPh sb="4" eb="6">
      <t>ミコミ</t>
    </rPh>
    <rPh sb="6" eb="7">
      <t>ガク</t>
    </rPh>
    <phoneticPr fontId="46"/>
  </si>
  <si>
    <t>○</t>
  </si>
  <si>
    <t>施設長を配置していない場合</t>
    <phoneticPr fontId="7"/>
  </si>
  <si>
    <t>土曜日に閉所する場合</t>
    <rPh sb="0" eb="3">
      <t>ドヨウビ</t>
    </rPh>
    <rPh sb="4" eb="6">
      <t>ヘイショ</t>
    </rPh>
    <rPh sb="8" eb="10">
      <t>バアイ</t>
    </rPh>
    <phoneticPr fontId="7"/>
  </si>
  <si>
    <t>③合計</t>
    <rPh sb="1" eb="3">
      <t>ゴウケイ</t>
    </rPh>
    <phoneticPr fontId="46"/>
  </si>
  <si>
    <t>栄養管理加算</t>
    <rPh sb="0" eb="2">
      <t>エイヨウ</t>
    </rPh>
    <rPh sb="2" eb="4">
      <t>カンリ</t>
    </rPh>
    <rPh sb="4" eb="6">
      <t>カサン</t>
    </rPh>
    <phoneticPr fontId="7"/>
  </si>
  <si>
    <t>処遇改善等加算の単価の合計額(②+③＋④)</t>
    <rPh sb="0" eb="2">
      <t>ショグウ</t>
    </rPh>
    <rPh sb="2" eb="4">
      <t>カイゼン</t>
    </rPh>
    <rPh sb="4" eb="5">
      <t>トウ</t>
    </rPh>
    <rPh sb="5" eb="7">
      <t>カサン</t>
    </rPh>
    <rPh sb="8" eb="10">
      <t>タンカ</t>
    </rPh>
    <rPh sb="11" eb="13">
      <t>ゴウケイ</t>
    </rPh>
    <rPh sb="13" eb="14">
      <t>ガク</t>
    </rPh>
    <phoneticPr fontId="46"/>
  </si>
  <si>
    <t>うち特定加算見込額分</t>
    <phoneticPr fontId="44"/>
  </si>
  <si>
    <t>２　職員配置加算分（市独自）</t>
    <rPh sb="2" eb="4">
      <t>ショクイン</t>
    </rPh>
    <rPh sb="4" eb="6">
      <t>ハイチ</t>
    </rPh>
    <rPh sb="6" eb="8">
      <t>カサン</t>
    </rPh>
    <rPh sb="8" eb="9">
      <t>ブン</t>
    </rPh>
    <rPh sb="10" eb="11">
      <t>シ</t>
    </rPh>
    <rPh sb="11" eb="13">
      <t>ドクジ</t>
    </rPh>
    <phoneticPr fontId="44"/>
  </si>
  <si>
    <t>◆記入の前に◆</t>
  </si>
  <si>
    <t>　次のＡ～Dの各項目に当てはまるものについて、（　）に〇を入れてください。</t>
    <rPh sb="1" eb="2">
      <t>ツギ</t>
    </rPh>
    <rPh sb="7" eb="8">
      <t>カク</t>
    </rPh>
    <rPh sb="8" eb="10">
      <t>コウモク</t>
    </rPh>
    <rPh sb="11" eb="12">
      <t>ア</t>
    </rPh>
    <phoneticPr fontId="7"/>
  </si>
  <si>
    <t>https://www.city.yokohama.lg.jp/business/bunyabetsu/kosodate/ninka/siryoutou.html</t>
    <phoneticPr fontId="7"/>
  </si>
  <si>
    <t>　施設の会計にあたり御注意いただきたい事項については、毎年「指導監査説明会」において御説明しています。説明会資料及び動画を市こども青少年局監査課のHP（下記URL）にて公開していますので、必ず御確認ください。</t>
    <rPh sb="4" eb="6">
      <t>カイケイ</t>
    </rPh>
    <phoneticPr fontId="7"/>
  </si>
  <si>
    <t>２　自己点検表（会計）の記入担当者、問合せ先等</t>
    <rPh sb="2" eb="4">
      <t>ジコ</t>
    </rPh>
    <rPh sb="4" eb="7">
      <t>テンケンヒョウ</t>
    </rPh>
    <rPh sb="8" eb="10">
      <t>カイケイ</t>
    </rPh>
    <rPh sb="12" eb="14">
      <t>キニュウ</t>
    </rPh>
    <rPh sb="14" eb="17">
      <t>タントウシャ</t>
    </rPh>
    <rPh sb="18" eb="20">
      <t>トイアワ</t>
    </rPh>
    <rPh sb="21" eb="22">
      <t>サキ</t>
    </rPh>
    <rPh sb="22" eb="23">
      <t>トウ</t>
    </rPh>
    <phoneticPr fontId="7"/>
  </si>
  <si>
    <t>３　会計・経理処理基準等</t>
    <rPh sb="2" eb="4">
      <t>カイケイ</t>
    </rPh>
    <rPh sb="9" eb="11">
      <t>キジュン</t>
    </rPh>
    <rPh sb="11" eb="12">
      <t>トウ</t>
    </rPh>
    <phoneticPr fontId="7"/>
  </si>
  <si>
    <t>４　委託費等の運用状況</t>
    <rPh sb="2" eb="4">
      <t>イタク</t>
    </rPh>
    <rPh sb="4" eb="5">
      <t>ヒ</t>
    </rPh>
    <rPh sb="5" eb="6">
      <t>トウ</t>
    </rPh>
    <rPh sb="7" eb="9">
      <t>ウンヨウ</t>
    </rPh>
    <rPh sb="9" eb="11">
      <t>ジョウキョウ</t>
    </rPh>
    <phoneticPr fontId="7"/>
  </si>
  <si>
    <t>〇施設（当該保育所）に関連する全ての預貯金口座等（社福の法人本部や本社総務部門等で管理している分を含みます）　</t>
    <rPh sb="4" eb="6">
      <t>トウガイ</t>
    </rPh>
    <rPh sb="6" eb="8">
      <t>ホイク</t>
    </rPh>
    <rPh sb="8" eb="9">
      <t>ショ</t>
    </rPh>
    <rPh sb="15" eb="16">
      <t>スベ</t>
    </rPh>
    <rPh sb="18" eb="21">
      <t>ヨチョキン</t>
    </rPh>
    <rPh sb="23" eb="24">
      <t>トウ</t>
    </rPh>
    <rPh sb="25" eb="27">
      <t>シャフク</t>
    </rPh>
    <rPh sb="28" eb="30">
      <t>ホウジン</t>
    </rPh>
    <rPh sb="30" eb="32">
      <t>ホンブ</t>
    </rPh>
    <rPh sb="33" eb="35">
      <t>ホンシャ</t>
    </rPh>
    <rPh sb="35" eb="37">
      <t>ソウム</t>
    </rPh>
    <rPh sb="37" eb="39">
      <t>ブモン</t>
    </rPh>
    <rPh sb="39" eb="40">
      <t>トウ</t>
    </rPh>
    <rPh sb="41" eb="43">
      <t>カンリ</t>
    </rPh>
    <rPh sb="47" eb="48">
      <t>ブン</t>
    </rPh>
    <rPh sb="49" eb="50">
      <t>フク</t>
    </rPh>
    <phoneticPr fontId="7"/>
  </si>
  <si>
    <t>（３）　支出について</t>
    <rPh sb="4" eb="6">
      <t>シシュツ</t>
    </rPh>
    <phoneticPr fontId="7"/>
  </si>
  <si>
    <t>（４）　決算関連処理等について</t>
    <rPh sb="4" eb="6">
      <t>ケッサン</t>
    </rPh>
    <rPh sb="6" eb="8">
      <t>カンレン</t>
    </rPh>
    <rPh sb="8" eb="10">
      <t>ショリ</t>
    </rPh>
    <rPh sb="10" eb="11">
      <t>トウ</t>
    </rPh>
    <phoneticPr fontId="7"/>
  </si>
  <si>
    <t>（５）　現金及び預貯金の管理・確認について</t>
    <rPh sb="4" eb="6">
      <t>ゲンキン</t>
    </rPh>
    <rPh sb="6" eb="7">
      <t>オヨ</t>
    </rPh>
    <rPh sb="8" eb="11">
      <t>ヨチョキン</t>
    </rPh>
    <rPh sb="12" eb="14">
      <t>カンリ</t>
    </rPh>
    <rPh sb="15" eb="17">
      <t>カクニン</t>
    </rPh>
    <phoneticPr fontId="7"/>
  </si>
  <si>
    <t>【P3差異欄を要確認】</t>
    <rPh sb="3" eb="5">
      <t>サイ</t>
    </rPh>
    <rPh sb="5" eb="6">
      <t>ラン</t>
    </rPh>
    <rPh sb="7" eb="8">
      <t>ヨウ</t>
    </rPh>
    <rPh sb="8" eb="10">
      <t>カクニン</t>
    </rPh>
    <phoneticPr fontId="7"/>
  </si>
  <si>
    <r>
      <t>（２）　</t>
    </r>
    <r>
      <rPr>
        <b/>
        <sz val="13"/>
        <rFont val="ＭＳ Ｐ明朝"/>
        <family val="1"/>
        <charset val="128"/>
      </rPr>
      <t>収入について</t>
    </r>
    <rPh sb="4" eb="6">
      <t>シュウニュウ</t>
    </rPh>
    <phoneticPr fontId="7"/>
  </si>
  <si>
    <t>形式</t>
    <rPh sb="0" eb="2">
      <t>ケイシキ</t>
    </rPh>
    <phoneticPr fontId="7"/>
  </si>
  <si>
    <t>収入が</t>
    <rPh sb="0" eb="2">
      <t>シュウニュウ</t>
    </rPh>
    <phoneticPr fontId="7"/>
  </si>
  <si>
    <t>現金</t>
    <rPh sb="0" eb="2">
      <t>ゲンキン</t>
    </rPh>
    <phoneticPr fontId="7"/>
  </si>
  <si>
    <t>収入を得た場合、領収書を発行</t>
    <rPh sb="0" eb="2">
      <t>シュウニュウ</t>
    </rPh>
    <rPh sb="3" eb="4">
      <t>エ</t>
    </rPh>
    <rPh sb="5" eb="7">
      <t>バアイ</t>
    </rPh>
    <rPh sb="8" eb="11">
      <t>リョウシュウショ</t>
    </rPh>
    <rPh sb="12" eb="14">
      <t>ハッコウ</t>
    </rPh>
    <phoneticPr fontId="7"/>
  </si>
  <si>
    <t>(　)</t>
    <phoneticPr fontId="7"/>
  </si>
  <si>
    <t>実費徴収簿</t>
    <rPh sb="0" eb="5">
      <t>ジッピチョウシュウボ</t>
    </rPh>
    <phoneticPr fontId="7"/>
  </si>
  <si>
    <t>契約日</t>
    <rPh sb="0" eb="3">
      <t>ケイヤクビ</t>
    </rPh>
    <phoneticPr fontId="7"/>
  </si>
  <si>
    <t>園外への繰入</t>
    <rPh sb="0" eb="2">
      <t>エンガイ</t>
    </rPh>
    <rPh sb="4" eb="6">
      <t>クリイレ</t>
    </rPh>
    <phoneticPr fontId="7"/>
  </si>
  <si>
    <t>積立金</t>
    <rPh sb="0" eb="3">
      <t>ツミタテキン</t>
    </rPh>
    <phoneticPr fontId="7"/>
  </si>
  <si>
    <t>その他</t>
    <rPh sb="2" eb="3">
      <t>ホカ</t>
    </rPh>
    <phoneticPr fontId="7"/>
  </si>
  <si>
    <t>※その他の場合は理由を記載してください</t>
    <rPh sb="3" eb="4">
      <t>ホカ</t>
    </rPh>
    <rPh sb="5" eb="7">
      <t>バアイ</t>
    </rPh>
    <rPh sb="8" eb="10">
      <t>リユウ</t>
    </rPh>
    <rPh sb="11" eb="13">
      <t>キサイ</t>
    </rPh>
    <phoneticPr fontId="7"/>
  </si>
  <si>
    <t>「マイナスになった」の場合、原因は何か</t>
    <rPh sb="11" eb="13">
      <t>バアイ</t>
    </rPh>
    <rPh sb="14" eb="16">
      <t>ゲンイン</t>
    </rPh>
    <rPh sb="17" eb="18">
      <t>ナニ</t>
    </rPh>
    <phoneticPr fontId="7"/>
  </si>
  <si>
    <t>その他（　　　　　　　　　　　　　　　　　　　　　　　　　　）</t>
    <rPh sb="2" eb="3">
      <t>ホカ</t>
    </rPh>
    <phoneticPr fontId="7"/>
  </si>
  <si>
    <t>※会計事務所等名称及び担当者名</t>
    <phoneticPr fontId="7"/>
  </si>
  <si>
    <t>担当者氏名</t>
    <rPh sb="0" eb="3">
      <t>タントウシャ</t>
    </rPh>
    <rPh sb="3" eb="5">
      <t>シメイ</t>
    </rPh>
    <phoneticPr fontId="7"/>
  </si>
  <si>
    <t>担当者氏名</t>
    <rPh sb="0" eb="5">
      <t>タントウシャシメイ</t>
    </rPh>
    <phoneticPr fontId="7"/>
  </si>
  <si>
    <t>会計事務所等名称</t>
    <rPh sb="0" eb="2">
      <t>カイケイ</t>
    </rPh>
    <rPh sb="2" eb="5">
      <t>ジムショ</t>
    </rPh>
    <rPh sb="5" eb="6">
      <t>トウ</t>
    </rPh>
    <rPh sb="6" eb="8">
      <t>メイショウ</t>
    </rPh>
    <phoneticPr fontId="7"/>
  </si>
  <si>
    <t xml:space="preserve">連絡先TEL
メールアドレス
</t>
    <rPh sb="0" eb="3">
      <t>レンラクサキ</t>
    </rPh>
    <phoneticPr fontId="7"/>
  </si>
  <si>
    <t xml:space="preserve">連絡先TEL
</t>
    <rPh sb="0" eb="3">
      <t>レンラクサキ</t>
    </rPh>
    <phoneticPr fontId="7"/>
  </si>
  <si>
    <t xml:space="preserve">
メールアドレス
</t>
    <phoneticPr fontId="7"/>
  </si>
  <si>
    <t>収入を得た場合の証憑類等</t>
    <rPh sb="0" eb="2">
      <t>シュウニュウ</t>
    </rPh>
    <rPh sb="3" eb="4">
      <t>エ</t>
    </rPh>
    <rPh sb="5" eb="7">
      <t>バアイ</t>
    </rPh>
    <rPh sb="8" eb="11">
      <t>ショウヒョウルイ</t>
    </rPh>
    <rPh sb="11" eb="12">
      <t>トウ</t>
    </rPh>
    <phoneticPr fontId="7"/>
  </si>
  <si>
    <t>口座振替</t>
    <rPh sb="0" eb="4">
      <t>コウザフリカエ</t>
    </rPh>
    <phoneticPr fontId="7"/>
  </si>
  <si>
    <t>引落明細書</t>
    <rPh sb="0" eb="1">
      <t>ヒ</t>
    </rPh>
    <rPh sb="1" eb="2">
      <t>オ</t>
    </rPh>
    <rPh sb="2" eb="5">
      <t>メイサイショ</t>
    </rPh>
    <phoneticPr fontId="7"/>
  </si>
  <si>
    <t>承認済</t>
    <rPh sb="0" eb="3">
      <t>ショウニンズ</t>
    </rPh>
    <phoneticPr fontId="7"/>
  </si>
  <si>
    <t>非承認</t>
    <rPh sb="0" eb="1">
      <t>ヒ</t>
    </rPh>
    <rPh sb="1" eb="3">
      <t>ショウニン</t>
    </rPh>
    <phoneticPr fontId="7"/>
  </si>
  <si>
    <t>協議中</t>
    <rPh sb="0" eb="3">
      <t>キョウギチュウ</t>
    </rPh>
    <phoneticPr fontId="7"/>
  </si>
  <si>
    <t>★社会福祉法人会計基準以外（企業会計原則、学校法人会計基準等）で決算時に保育所委託費に
係る計算書類等を作成している場合は、「【様式】資金収支計算分析表」の作成、提出が必要です。</t>
    <phoneticPr fontId="7"/>
  </si>
  <si>
    <t>★この自己点検表の作成前に、冒頭にある【入力シートⅠ】基礎数値へ、当年度資金収支計算書
及び貸借対照表から該当勘定科目の金額を入力します。</t>
    <rPh sb="3" eb="5">
      <t>ジコ</t>
    </rPh>
    <rPh sb="5" eb="8">
      <t>テンケンヒョウ</t>
    </rPh>
    <rPh sb="9" eb="11">
      <t>サクセイ</t>
    </rPh>
    <rPh sb="11" eb="12">
      <t>マエ</t>
    </rPh>
    <rPh sb="14" eb="16">
      <t>ボウトウ</t>
    </rPh>
    <rPh sb="20" eb="22">
      <t>ニュウリョク</t>
    </rPh>
    <rPh sb="27" eb="29">
      <t>キソ</t>
    </rPh>
    <rPh sb="29" eb="31">
      <t>スウチ</t>
    </rPh>
    <rPh sb="33" eb="36">
      <t>トウネンド</t>
    </rPh>
    <rPh sb="36" eb="38">
      <t>シキン</t>
    </rPh>
    <rPh sb="38" eb="40">
      <t>シュウシ</t>
    </rPh>
    <rPh sb="40" eb="43">
      <t>ケイサンショ</t>
    </rPh>
    <rPh sb="44" eb="45">
      <t>オヨ</t>
    </rPh>
    <rPh sb="46" eb="48">
      <t>タイシャク</t>
    </rPh>
    <rPh sb="48" eb="51">
      <t>タイショウヒョウ</t>
    </rPh>
    <rPh sb="53" eb="55">
      <t>ガイトウ</t>
    </rPh>
    <rPh sb="55" eb="57">
      <t>カンジョウ</t>
    </rPh>
    <rPh sb="57" eb="59">
      <t>カモク</t>
    </rPh>
    <rPh sb="60" eb="62">
      <t>キンガク</t>
    </rPh>
    <rPh sb="63" eb="65">
      <t>ニュウリョク</t>
    </rPh>
    <phoneticPr fontId="7"/>
  </si>
  <si>
    <t>事前
協議</t>
    <rPh sb="0" eb="2">
      <t>ジゼン</t>
    </rPh>
    <rPh sb="3" eb="5">
      <t>キョウギ</t>
    </rPh>
    <phoneticPr fontId="7"/>
  </si>
  <si>
    <t>（１）委託費の取り扱いについて</t>
    <phoneticPr fontId="7"/>
  </si>
  <si>
    <t>　①委託費の管理・運用（取扱要綱第５条、第254号通知４）</t>
    <rPh sb="6" eb="8">
      <t>カンリ</t>
    </rPh>
    <rPh sb="9" eb="11">
      <t>ウンヨウ</t>
    </rPh>
    <rPh sb="12" eb="14">
      <t>トリアツカイ</t>
    </rPh>
    <rPh sb="14" eb="16">
      <t>ヨウコウ</t>
    </rPh>
    <rPh sb="16" eb="17">
      <t>ダイ</t>
    </rPh>
    <rPh sb="18" eb="19">
      <t>ジョウ</t>
    </rPh>
    <rPh sb="20" eb="21">
      <t>ダイ</t>
    </rPh>
    <rPh sb="24" eb="25">
      <t>ゴウ</t>
    </rPh>
    <rPh sb="25" eb="27">
      <t>ツウチ</t>
    </rPh>
    <phoneticPr fontId="7"/>
  </si>
  <si>
    <t>　②弾力運用以外の他拠点区分への繰入について</t>
    <rPh sb="2" eb="4">
      <t>ダンリョク</t>
    </rPh>
    <rPh sb="4" eb="6">
      <t>ウンヨウ</t>
    </rPh>
    <rPh sb="6" eb="8">
      <t>イガイ</t>
    </rPh>
    <rPh sb="9" eb="10">
      <t>タ</t>
    </rPh>
    <rPh sb="10" eb="12">
      <t>キョテン</t>
    </rPh>
    <rPh sb="12" eb="14">
      <t>クブン</t>
    </rPh>
    <rPh sb="16" eb="18">
      <t>クリイレ</t>
    </rPh>
    <phoneticPr fontId="7"/>
  </si>
  <si>
    <t>黄色のセル（M60とM61）にのみ数値を入力をしてください。</t>
    <rPh sb="17" eb="19">
      <t>スウチ</t>
    </rPh>
    <phoneticPr fontId="7"/>
  </si>
  <si>
    <t>　元本保証のない金融商品に預け入れている場合</t>
    <rPh sb="20" eb="22">
      <t>バアイ</t>
    </rPh>
    <phoneticPr fontId="7"/>
  </si>
  <si>
    <t>　上記の資金貸付が年度内に精算されていない場合、貸付先毎の施設等名称、貸付理由、及び回収見込み月</t>
    <rPh sb="1" eb="3">
      <t>ジョウキ</t>
    </rPh>
    <rPh sb="4" eb="6">
      <t>シキン</t>
    </rPh>
    <rPh sb="6" eb="8">
      <t>カシツケ</t>
    </rPh>
    <rPh sb="9" eb="11">
      <t>ネンド</t>
    </rPh>
    <rPh sb="11" eb="12">
      <t>ナイ</t>
    </rPh>
    <rPh sb="21" eb="23">
      <t>バアイ</t>
    </rPh>
    <rPh sb="24" eb="26">
      <t>カシツケ</t>
    </rPh>
    <rPh sb="26" eb="27">
      <t>サキ</t>
    </rPh>
    <rPh sb="27" eb="28">
      <t>ゴト</t>
    </rPh>
    <rPh sb="29" eb="31">
      <t>シセツ</t>
    </rPh>
    <rPh sb="31" eb="32">
      <t>トウ</t>
    </rPh>
    <rPh sb="32" eb="34">
      <t>メイショウ</t>
    </rPh>
    <rPh sb="35" eb="37">
      <t>カシツケ</t>
    </rPh>
    <rPh sb="37" eb="39">
      <t>リユウ</t>
    </rPh>
    <rPh sb="40" eb="41">
      <t>オヨ</t>
    </rPh>
    <rPh sb="42" eb="44">
      <t>カイシュウ</t>
    </rPh>
    <rPh sb="44" eb="46">
      <t>ミコ</t>
    </rPh>
    <rPh sb="47" eb="48">
      <t>ツキ</t>
    </rPh>
    <phoneticPr fontId="7"/>
  </si>
  <si>
    <t>〇〇　保育園・法人本部　理由（　　　　　　　　　　　　　　　　）</t>
    <phoneticPr fontId="7"/>
  </si>
  <si>
    <t>１　入力にあたり御注意いただく点</t>
    <rPh sb="2" eb="4">
      <t>ニュウリョク</t>
    </rPh>
    <rPh sb="8" eb="9">
      <t>ゴ</t>
    </rPh>
    <rPh sb="9" eb="11">
      <t>チュウイ</t>
    </rPh>
    <phoneticPr fontId="7"/>
  </si>
  <si>
    <t>理由　（　　　　　　　　　　　　　　）</t>
    <rPh sb="0" eb="2">
      <t>リユウ</t>
    </rPh>
    <phoneticPr fontId="7"/>
  </si>
  <si>
    <t>★この自己点検表の作成前に、【入力シートⅡ】加算見込額積算表へ、処遇改善基礎分及び賃金改善要件分の金額を入力します。</t>
    <rPh sb="3" eb="5">
      <t>ジコ</t>
    </rPh>
    <rPh sb="5" eb="8">
      <t>テンケンヒョウ</t>
    </rPh>
    <rPh sb="9" eb="11">
      <t>サクセイ</t>
    </rPh>
    <rPh sb="11" eb="12">
      <t>マエ</t>
    </rPh>
    <rPh sb="15" eb="17">
      <t>ニュウリョク</t>
    </rPh>
    <rPh sb="22" eb="24">
      <t>カサン</t>
    </rPh>
    <rPh sb="24" eb="26">
      <t>ミコミ</t>
    </rPh>
    <rPh sb="26" eb="27">
      <t>ガク</t>
    </rPh>
    <rPh sb="27" eb="29">
      <t>セキサン</t>
    </rPh>
    <rPh sb="29" eb="30">
      <t>ヒョウ</t>
    </rPh>
    <rPh sb="32" eb="36">
      <t>ショグウカイゼン</t>
    </rPh>
    <rPh sb="36" eb="39">
      <t>キソブン</t>
    </rPh>
    <rPh sb="39" eb="40">
      <t>オヨ</t>
    </rPh>
    <rPh sb="41" eb="43">
      <t>チンギン</t>
    </rPh>
    <rPh sb="43" eb="45">
      <t>カイゼン</t>
    </rPh>
    <rPh sb="45" eb="48">
      <t>ヨウケンブン</t>
    </rPh>
    <rPh sb="49" eb="51">
      <t>キンガク</t>
    </rPh>
    <rPh sb="52" eb="54">
      <t>ニュウリョク</t>
    </rPh>
    <phoneticPr fontId="7"/>
  </si>
  <si>
    <t>※契約金額</t>
    <rPh sb="1" eb="3">
      <t>ケイヤク</t>
    </rPh>
    <rPh sb="3" eb="5">
      <t>キンガク</t>
    </rPh>
    <phoneticPr fontId="7"/>
  </si>
  <si>
    <t>※事前協議が「必要」となった場合は、以下の（　）に〇を入れてください。</t>
    <phoneticPr fontId="7"/>
  </si>
  <si>
    <t>　上記事前協議の申請をしている場合、横浜市保育・教育運営課から事前協議に対する承認は</t>
    <rPh sb="1" eb="3">
      <t>ジョウキ</t>
    </rPh>
    <rPh sb="3" eb="5">
      <t>ジゼン</t>
    </rPh>
    <rPh sb="5" eb="7">
      <t>キョウギ</t>
    </rPh>
    <rPh sb="8" eb="10">
      <t>シンセイ</t>
    </rPh>
    <rPh sb="15" eb="17">
      <t>バアイ</t>
    </rPh>
    <rPh sb="31" eb="33">
      <t>ジゼン</t>
    </rPh>
    <rPh sb="33" eb="35">
      <t>キョウギ</t>
    </rPh>
    <rPh sb="36" eb="37">
      <t>タイ</t>
    </rPh>
    <rPh sb="39" eb="41">
      <t>ショウニン</t>
    </rPh>
    <phoneticPr fontId="7"/>
  </si>
  <si>
    <t>会計Ｐ６の確認チャートより、
「一部弾力運用できます」の場合</t>
    <rPh sb="0" eb="2">
      <t>カイケイ</t>
    </rPh>
    <rPh sb="5" eb="7">
      <t>カクニン</t>
    </rPh>
    <rPh sb="16" eb="18">
      <t>イチブ</t>
    </rPh>
    <rPh sb="18" eb="20">
      <t>ダンリョク</t>
    </rPh>
    <rPh sb="20" eb="22">
      <t>ウンヨウ</t>
    </rPh>
    <rPh sb="28" eb="30">
      <t>バアイ</t>
    </rPh>
    <phoneticPr fontId="7"/>
  </si>
  <si>
    <r>
      <rPr>
        <b/>
        <sz val="12"/>
        <rFont val="ＭＳ Ｐゴシック"/>
        <family val="3"/>
        <charset val="128"/>
      </rPr>
      <t>※事前協議が「必要」となった</t>
    </r>
    <r>
      <rPr>
        <b/>
        <sz val="12"/>
        <rFont val="ＭＳ Ｐ明朝"/>
        <family val="1"/>
        <charset val="128"/>
      </rPr>
      <t>場合は、以下の（　）に〇を入れてください。</t>
    </r>
    <rPh sb="1" eb="5">
      <t>ジゼンキョウギ</t>
    </rPh>
    <rPh sb="7" eb="9">
      <t>ヒツヨウ</t>
    </rPh>
    <rPh sb="14" eb="16">
      <t>バアイ</t>
    </rPh>
    <rPh sb="18" eb="20">
      <t>イカ</t>
    </rPh>
    <phoneticPr fontId="7"/>
  </si>
  <si>
    <t>当期資金収支差額がマイナスになっていないか（上記①表内①）</t>
    <rPh sb="2" eb="6">
      <t>シキンシュウシ</t>
    </rPh>
    <rPh sb="6" eb="8">
      <t>サガク</t>
    </rPh>
    <phoneticPr fontId="7"/>
  </si>
  <si>
    <t>〇所有有価証券（国債、市債含む）（名称（銘柄）、数量、取得価額（簿価）、期末時価、取得日（買付日）等）</t>
    <rPh sb="1" eb="3">
      <t>ショユウ</t>
    </rPh>
    <rPh sb="3" eb="5">
      <t>ユウカ</t>
    </rPh>
    <rPh sb="5" eb="7">
      <t>ショウケン</t>
    </rPh>
    <rPh sb="17" eb="19">
      <t>メイショウ</t>
    </rPh>
    <rPh sb="20" eb="22">
      <t>メイガラ</t>
    </rPh>
    <rPh sb="24" eb="26">
      <t>スウリョウ</t>
    </rPh>
    <rPh sb="27" eb="29">
      <t>シュトク</t>
    </rPh>
    <rPh sb="29" eb="31">
      <t>カガク</t>
    </rPh>
    <rPh sb="32" eb="34">
      <t>ボカ</t>
    </rPh>
    <rPh sb="36" eb="38">
      <t>キマツ</t>
    </rPh>
    <rPh sb="38" eb="40">
      <t>ジカ</t>
    </rPh>
    <rPh sb="45" eb="46">
      <t>カ</t>
    </rPh>
    <rPh sb="46" eb="47">
      <t>ツ</t>
    </rPh>
    <rPh sb="47" eb="48">
      <t>ヒ</t>
    </rPh>
    <rPh sb="49" eb="50">
      <t>トウ</t>
    </rPh>
    <phoneticPr fontId="7"/>
  </si>
  <si>
    <t>＋</t>
    <phoneticPr fontId="7"/>
  </si>
  <si>
    <t>元金償還金額</t>
    <rPh sb="0" eb="2">
      <t>ガンキン</t>
    </rPh>
    <rPh sb="2" eb="4">
      <t>ショウカン</t>
    </rPh>
    <rPh sb="4" eb="5">
      <t>キン</t>
    </rPh>
    <rPh sb="5" eb="6">
      <t>ガク</t>
    </rPh>
    <phoneticPr fontId="7"/>
  </si>
  <si>
    <t>支払利息金額</t>
    <rPh sb="0" eb="4">
      <t>シハライリソク</t>
    </rPh>
    <rPh sb="4" eb="6">
      <t>キンガク</t>
    </rPh>
    <phoneticPr fontId="7"/>
  </si>
  <si>
    <t>当該保育所の通常経費の不足分の補填ほか（当期資金収支差額がマイナスの場合が該当）</t>
    <phoneticPr fontId="7"/>
  </si>
  <si>
    <t>設置法人本部(本社総務部門等)の運営に要する経費(人件費・事務費、保育所運営に関する経費に限る）</t>
  </si>
  <si>
    <t>第１種、第２種社会福祉事業及び子育て支援事業の運営経費</t>
    <phoneticPr fontId="7"/>
  </si>
  <si>
    <t>第１種、第２種社会福祉事業及び子育て支援事業の施設整備の整備等経費</t>
    <phoneticPr fontId="7"/>
  </si>
  <si>
    <t>公益事業等の運営、施設設備の整備等に要する経費</t>
  </si>
  <si>
    <t>使途</t>
    <rPh sb="0" eb="2">
      <t>シト</t>
    </rPh>
    <phoneticPr fontId="7"/>
  </si>
  <si>
    <t>金　額</t>
    <rPh sb="0" eb="1">
      <t>キン</t>
    </rPh>
    <rPh sb="2" eb="3">
      <t>ガク</t>
    </rPh>
    <phoneticPr fontId="7"/>
  </si>
  <si>
    <t>（円）</t>
    <phoneticPr fontId="7"/>
  </si>
  <si>
    <t>(　)</t>
    <phoneticPr fontId="7"/>
  </si>
  <si>
    <r>
      <t xml:space="preserve">貸借対照表額
</t>
    </r>
    <r>
      <rPr>
        <b/>
        <sz val="10"/>
        <color theme="1"/>
        <rFont val="ＭＳ Ｐ明朝"/>
        <family val="1"/>
        <charset val="128"/>
      </rPr>
      <t>（現金預金+積立資産+有価証券等　
但し外部積立の退職給付引当資産は除く）</t>
    </r>
    <rPh sb="25" eb="26">
      <t>タダ</t>
    </rPh>
    <rPh sb="27" eb="29">
      <t>ガイブ</t>
    </rPh>
    <rPh sb="29" eb="31">
      <t>ツミタテ</t>
    </rPh>
    <rPh sb="32" eb="34">
      <t>タイショク</t>
    </rPh>
    <rPh sb="34" eb="36">
      <t>キュウフ</t>
    </rPh>
    <rPh sb="36" eb="38">
      <t>ヒキアテ</t>
    </rPh>
    <rPh sb="38" eb="40">
      <t>シサン</t>
    </rPh>
    <rPh sb="41" eb="42">
      <t>ノゾ</t>
    </rPh>
    <phoneticPr fontId="7"/>
  </si>
  <si>
    <t>「横浜市保育所委託費経理等取扱要綱（平成23年3月31日こ保運第3380号（※令和３年10月28日改正））」（以下「取扱要綱」という。）　</t>
    <rPh sb="39" eb="41">
      <t>レイワ</t>
    </rPh>
    <rPh sb="42" eb="43">
      <t>ネン</t>
    </rPh>
    <phoneticPr fontId="7"/>
  </si>
  <si>
    <t>令和６年</t>
    <rPh sb="0" eb="2">
      <t>レイワ</t>
    </rPh>
    <rPh sb="3" eb="4">
      <t>ネン</t>
    </rPh>
    <phoneticPr fontId="7"/>
  </si>
  <si>
    <t>令和６年</t>
    <phoneticPr fontId="7"/>
  </si>
  <si>
    <t>第２５４号通知１（５）
別表５
取扱要綱第２条５項</t>
    <phoneticPr fontId="7"/>
  </si>
  <si>
    <t>第２５４号通知１（５）
別表４
取扱要綱第２条５項</t>
    <rPh sb="0" eb="1">
      <t>ダイ</t>
    </rPh>
    <rPh sb="4" eb="5">
      <t>ゴウ</t>
    </rPh>
    <rPh sb="5" eb="7">
      <t>ツウチ</t>
    </rPh>
    <rPh sb="12" eb="14">
      <t>ベッピョウ</t>
    </rPh>
    <rPh sb="16" eb="18">
      <t>トリアツカイ</t>
    </rPh>
    <rPh sb="18" eb="20">
      <t>ヨウコウ</t>
    </rPh>
    <rPh sb="20" eb="21">
      <t>ダイ</t>
    </rPh>
    <rPh sb="22" eb="23">
      <t>ジョウ</t>
    </rPh>
    <rPh sb="24" eb="25">
      <t>コウ</t>
    </rPh>
    <phoneticPr fontId="7"/>
  </si>
  <si>
    <t>★自己点検表作成前に、以下の表へ令和５年度資金収支計算書、又は資金収支計算分析表及び当該保育所の貸借対照表から該当科目の金額の入力をお願いします。</t>
    <rPh sb="11" eb="13">
      <t>イカ</t>
    </rPh>
    <rPh sb="14" eb="15">
      <t>ヒョウ</t>
    </rPh>
    <rPh sb="16" eb="18">
      <t>レイワ</t>
    </rPh>
    <rPh sb="29" eb="30">
      <t>マタ</t>
    </rPh>
    <rPh sb="42" eb="44">
      <t>トウガイ</t>
    </rPh>
    <rPh sb="44" eb="46">
      <t>ホイク</t>
    </rPh>
    <rPh sb="46" eb="47">
      <t>ショ</t>
    </rPh>
    <rPh sb="60" eb="62">
      <t>キンガク</t>
    </rPh>
    <phoneticPr fontId="7"/>
  </si>
  <si>
    <t>令和５年度　資金収支計算書、又は資金収支計算分析表</t>
    <rPh sb="0" eb="2">
      <t>レイワ</t>
    </rPh>
    <rPh sb="14" eb="15">
      <t>マタ</t>
    </rPh>
    <rPh sb="16" eb="18">
      <t>シキン</t>
    </rPh>
    <rPh sb="18" eb="20">
      <t>シュウシ</t>
    </rPh>
    <rPh sb="20" eb="22">
      <t>ケイサン</t>
    </rPh>
    <rPh sb="22" eb="24">
      <t>ブンセキ</t>
    </rPh>
    <rPh sb="24" eb="25">
      <t>ヒョウ</t>
    </rPh>
    <phoneticPr fontId="7"/>
  </si>
  <si>
    <t>委託費=公定価格全額を入力（市助成分は含まない）</t>
    <rPh sb="0" eb="2">
      <t>イタク</t>
    </rPh>
    <rPh sb="2" eb="3">
      <t>ヒ</t>
    </rPh>
    <rPh sb="4" eb="6">
      <t>コウテイ</t>
    </rPh>
    <rPh sb="6" eb="8">
      <t>カカク</t>
    </rPh>
    <rPh sb="8" eb="10">
      <t>ゼンガク</t>
    </rPh>
    <rPh sb="11" eb="13">
      <t>ニュウリョク</t>
    </rPh>
    <rPh sb="14" eb="15">
      <t>シ</t>
    </rPh>
    <rPh sb="15" eb="17">
      <t>ジョセイ</t>
    </rPh>
    <rPh sb="17" eb="18">
      <t>ブン</t>
    </rPh>
    <rPh sb="19" eb="20">
      <t>フク</t>
    </rPh>
    <phoneticPr fontId="7"/>
  </si>
  <si>
    <t>★令和６年４月以降に開園した新規施設は、Ｐ１、Ｐ２、Ｐ３、Ｐ４について、それ以外の施設は全て
のページについて記入、作成します。</t>
    <rPh sb="1" eb="3">
      <t>レイワ</t>
    </rPh>
    <rPh sb="6" eb="7">
      <t>ガツ</t>
    </rPh>
    <rPh sb="7" eb="9">
      <t>イコウ</t>
    </rPh>
    <rPh sb="38" eb="40">
      <t>イガイ</t>
    </rPh>
    <rPh sb="41" eb="43">
      <t>シセツ</t>
    </rPh>
    <rPh sb="44" eb="45">
      <t>スベ</t>
    </rPh>
    <phoneticPr fontId="7"/>
  </si>
  <si>
    <t>★この自己点検表において、当年度＝令和５年度、前年度＝令和４年度とします。</t>
    <rPh sb="3" eb="5">
      <t>ジコ</t>
    </rPh>
    <rPh sb="5" eb="8">
      <t>テンケンヒョウ</t>
    </rPh>
    <rPh sb="13" eb="16">
      <t>トウネンド</t>
    </rPh>
    <rPh sb="17" eb="19">
      <t>レイワ</t>
    </rPh>
    <rPh sb="20" eb="22">
      <t>ネンド</t>
    </rPh>
    <rPh sb="21" eb="22">
      <t>ド</t>
    </rPh>
    <rPh sb="23" eb="26">
      <t>ゼンネンド</t>
    </rPh>
    <rPh sb="27" eb="29">
      <t>レイワ</t>
    </rPh>
    <rPh sb="30" eb="32">
      <t>ネンド</t>
    </rPh>
    <phoneticPr fontId="7"/>
  </si>
  <si>
    <t>①令和６年
３月31日
残高(円)</t>
    <rPh sb="1" eb="3">
      <t>レイワ</t>
    </rPh>
    <rPh sb="4" eb="5">
      <t>ネン</t>
    </rPh>
    <rPh sb="5" eb="6">
      <t>ヘイネン</t>
    </rPh>
    <rPh sb="7" eb="8">
      <t>ガツ</t>
    </rPh>
    <rPh sb="10" eb="11">
      <t>ニチ</t>
    </rPh>
    <rPh sb="12" eb="14">
      <t>ザンダカ</t>
    </rPh>
    <rPh sb="15" eb="16">
      <t>エン</t>
    </rPh>
    <phoneticPr fontId="7"/>
  </si>
  <si>
    <t>②令和６年３月31日現在
残高証明書金額（円）</t>
    <rPh sb="1" eb="3">
      <t>レイワ</t>
    </rPh>
    <rPh sb="4" eb="5">
      <t>ネン</t>
    </rPh>
    <rPh sb="6" eb="7">
      <t>ガツ</t>
    </rPh>
    <rPh sb="9" eb="10">
      <t>ニチ</t>
    </rPh>
    <rPh sb="10" eb="12">
      <t>ゲンザイ</t>
    </rPh>
    <rPh sb="13" eb="15">
      <t>ザンダカ</t>
    </rPh>
    <rPh sb="15" eb="17">
      <t>ショウメイ</t>
    </rPh>
    <rPh sb="17" eb="18">
      <t>ショ</t>
    </rPh>
    <rPh sb="18" eb="20">
      <t>キンガク</t>
    </rPh>
    <rPh sb="21" eb="22">
      <t>エン</t>
    </rPh>
    <phoneticPr fontId="7"/>
  </si>
  <si>
    <t>（６）物品購入等の契約状況について（令和５年４月１日から記載時点迄の契約案件）</t>
    <rPh sb="3" eb="5">
      <t>ブッピン</t>
    </rPh>
    <rPh sb="5" eb="7">
      <t>コウニュウ</t>
    </rPh>
    <rPh sb="7" eb="8">
      <t>トウ</t>
    </rPh>
    <rPh sb="18" eb="20">
      <t>レイワ</t>
    </rPh>
    <rPh sb="21" eb="22">
      <t>ネン</t>
    </rPh>
    <rPh sb="23" eb="24">
      <t>ガツ</t>
    </rPh>
    <rPh sb="25" eb="26">
      <t>ニチ</t>
    </rPh>
    <rPh sb="28" eb="30">
      <t>キサイ</t>
    </rPh>
    <rPh sb="30" eb="32">
      <t>ジテン</t>
    </rPh>
    <rPh sb="32" eb="33">
      <t>マデ</t>
    </rPh>
    <rPh sb="34" eb="36">
      <t>ケイヤク</t>
    </rPh>
    <rPh sb="36" eb="38">
      <t>アンケン</t>
    </rPh>
    <phoneticPr fontId="7"/>
  </si>
  <si>
    <r>
      <t>令和５年４月１日から点検表記載時点迄に締結</t>
    </r>
    <r>
      <rPr>
        <sz val="12"/>
        <rFont val="ＭＳ Ｐ明朝"/>
        <family val="1"/>
        <charset val="128"/>
      </rPr>
      <t>した契約及び</t>
    </r>
    <r>
      <rPr>
        <b/>
        <sz val="12"/>
        <rFont val="ＭＳ Ｐ明朝"/>
        <family val="1"/>
        <charset val="128"/>
      </rPr>
      <t>同期間中に更新した契約</t>
    </r>
    <r>
      <rPr>
        <sz val="12"/>
        <rFont val="ＭＳ Ｐ明朝"/>
        <family val="1"/>
        <charset val="128"/>
      </rPr>
      <t>で、契約金額(＝税込総額)</t>
    </r>
    <r>
      <rPr>
        <b/>
        <sz val="12"/>
        <rFont val="ＭＳ Ｐ明朝"/>
        <family val="1"/>
        <charset val="128"/>
      </rPr>
      <t>１件50万円超のもの</t>
    </r>
    <r>
      <rPr>
        <sz val="12"/>
        <rFont val="ＭＳ Ｐ明朝"/>
        <family val="1"/>
        <charset val="128"/>
      </rPr>
      <t>についてもれなく記入します。
※複数年契約の場合は、１年間の総支払額ではなく、契約総額で記載してください。
　 単価契約の場合には、１年間の総支払額を記載してください。</t>
    </r>
    <rPh sb="0" eb="2">
      <t>レイワ</t>
    </rPh>
    <rPh sb="3" eb="4">
      <t>ネン</t>
    </rPh>
    <rPh sb="4" eb="5">
      <t>ヘイネン</t>
    </rPh>
    <rPh sb="5" eb="6">
      <t>ガツ</t>
    </rPh>
    <rPh sb="6" eb="8">
      <t>ツイタチ</t>
    </rPh>
    <rPh sb="10" eb="12">
      <t>テンケン</t>
    </rPh>
    <rPh sb="12" eb="13">
      <t>ヒョウ</t>
    </rPh>
    <rPh sb="13" eb="15">
      <t>キサイ</t>
    </rPh>
    <rPh sb="15" eb="17">
      <t>ジテン</t>
    </rPh>
    <rPh sb="17" eb="18">
      <t>マデ</t>
    </rPh>
    <rPh sb="19" eb="21">
      <t>テイケツ</t>
    </rPh>
    <rPh sb="23" eb="25">
      <t>ケイヤク</t>
    </rPh>
    <rPh sb="25" eb="26">
      <t>オヨ</t>
    </rPh>
    <rPh sb="27" eb="31">
      <t>ドウキカンチュウ</t>
    </rPh>
    <rPh sb="32" eb="34">
      <t>コウシン</t>
    </rPh>
    <rPh sb="36" eb="38">
      <t>ケイヤク</t>
    </rPh>
    <rPh sb="40" eb="42">
      <t>ケイヤク</t>
    </rPh>
    <rPh sb="42" eb="44">
      <t>キンガク</t>
    </rPh>
    <rPh sb="46" eb="48">
      <t>ゼイコミ</t>
    </rPh>
    <rPh sb="48" eb="50">
      <t>ソウガク</t>
    </rPh>
    <rPh sb="52" eb="53">
      <t>ケン</t>
    </rPh>
    <rPh sb="55" eb="58">
      <t>マンエンチョウ</t>
    </rPh>
    <rPh sb="69" eb="71">
      <t>キニュウ</t>
    </rPh>
    <phoneticPr fontId="7"/>
  </si>
  <si>
    <t>「令和５年度 処遇改善等加算Ⅰ加算見込額積算表」より算出。該当か所については【入力】加算見込額積算表を参照。</t>
    <rPh sb="1" eb="3">
      <t>レイワ</t>
    </rPh>
    <rPh sb="39" eb="41">
      <t>ニュウリョク</t>
    </rPh>
    <rPh sb="42" eb="44">
      <t>カサン</t>
    </rPh>
    <rPh sb="44" eb="46">
      <t>ミコミ</t>
    </rPh>
    <rPh sb="46" eb="47">
      <t>ガク</t>
    </rPh>
    <rPh sb="47" eb="49">
      <t>セキサン</t>
    </rPh>
    <rPh sb="49" eb="50">
      <t>ヒョウ</t>
    </rPh>
    <phoneticPr fontId="7"/>
  </si>
  <si>
    <t>本認可保育所の開所は令和４年４月１日以前である。</t>
    <rPh sb="0" eb="1">
      <t>ホン</t>
    </rPh>
    <rPh sb="1" eb="3">
      <t>ニンカ</t>
    </rPh>
    <rPh sb="3" eb="5">
      <t>ホイク</t>
    </rPh>
    <rPh sb="5" eb="6">
      <t>ショ</t>
    </rPh>
    <rPh sb="7" eb="9">
      <t>カイショ</t>
    </rPh>
    <rPh sb="10" eb="12">
      <t>レイワ</t>
    </rPh>
    <rPh sb="13" eb="14">
      <t>ネン</t>
    </rPh>
    <rPh sb="15" eb="16">
      <t>ガツ</t>
    </rPh>
    <rPh sb="17" eb="18">
      <t>ニチ</t>
    </rPh>
    <rPh sb="18" eb="20">
      <t>イゼン</t>
    </rPh>
    <phoneticPr fontId="7"/>
  </si>
  <si>
    <t>上記ａにおいて、「ない」の場合（令和４年４月２日以降開所）、以前から他に認可保育所（本市外に所在するものを含む）を運営している。</t>
    <rPh sb="0" eb="2">
      <t>ジョウキ</t>
    </rPh>
    <rPh sb="13" eb="15">
      <t>バアイ</t>
    </rPh>
    <rPh sb="16" eb="18">
      <t>レイワ</t>
    </rPh>
    <rPh sb="19" eb="20">
      <t>ネン</t>
    </rPh>
    <rPh sb="20" eb="21">
      <t>ヘイネン</t>
    </rPh>
    <rPh sb="21" eb="22">
      <t>ガツ</t>
    </rPh>
    <rPh sb="23" eb="24">
      <t>ニチ</t>
    </rPh>
    <rPh sb="24" eb="26">
      <t>イコウ</t>
    </rPh>
    <rPh sb="26" eb="28">
      <t>カイショ</t>
    </rPh>
    <rPh sb="30" eb="32">
      <t>イゼン</t>
    </rPh>
    <rPh sb="34" eb="35">
      <t>ホカ</t>
    </rPh>
    <rPh sb="36" eb="38">
      <t>ニンカ</t>
    </rPh>
    <rPh sb="38" eb="40">
      <t>ホイク</t>
    </rPh>
    <rPh sb="40" eb="41">
      <t>ショ</t>
    </rPh>
    <rPh sb="57" eb="59">
      <t>ウンエイ</t>
    </rPh>
    <phoneticPr fontId="7"/>
  </si>
  <si>
    <t>施設整備等による収支</t>
    <rPh sb="0" eb="2">
      <t>シセツ</t>
    </rPh>
    <rPh sb="2" eb="4">
      <t>セイビ</t>
    </rPh>
    <rPh sb="4" eb="5">
      <t>トウ</t>
    </rPh>
    <rPh sb="8" eb="10">
      <t>シュウシ</t>
    </rPh>
    <phoneticPr fontId="7"/>
  </si>
  <si>
    <t>支　出</t>
    <rPh sb="0" eb="1">
      <t>シ</t>
    </rPh>
    <rPh sb="2" eb="3">
      <t>デ</t>
    </rPh>
    <phoneticPr fontId="7"/>
  </si>
  <si>
    <t>その他の活動による収支</t>
    <rPh sb="2" eb="3">
      <t>タ</t>
    </rPh>
    <rPh sb="4" eb="6">
      <t>カツドウ</t>
    </rPh>
    <rPh sb="9" eb="11">
      <t>シュウシ</t>
    </rPh>
    <phoneticPr fontId="7"/>
  </si>
  <si>
    <t>令和５年度　前期末支払資金残高の取り崩し</t>
    <rPh sb="0" eb="2">
      <t>レイワ</t>
    </rPh>
    <rPh sb="6" eb="15">
      <t>ゼンキマツシハライシキンザンダカ</t>
    </rPh>
    <rPh sb="16" eb="17">
      <t>ト</t>
    </rPh>
    <rPh sb="18" eb="19">
      <t>クズ</t>
    </rPh>
    <phoneticPr fontId="7"/>
  </si>
  <si>
    <t>令和５年度　収入予算額</t>
    <rPh sb="0" eb="2">
      <t>レイワ</t>
    </rPh>
    <rPh sb="3" eb="5">
      <t>ネンド</t>
    </rPh>
    <rPh sb="4" eb="5">
      <t>ド</t>
    </rPh>
    <rPh sb="6" eb="8">
      <t>シュウニュウ</t>
    </rPh>
    <rPh sb="8" eb="11">
      <t>ヨサンガク</t>
    </rPh>
    <phoneticPr fontId="7"/>
  </si>
  <si>
    <t>令和５年度(令和６年３月31日現在)　貸借対照表</t>
    <rPh sb="0" eb="2">
      <t>レイワ</t>
    </rPh>
    <rPh sb="3" eb="5">
      <t>ネンド</t>
    </rPh>
    <rPh sb="4" eb="5">
      <t>ド</t>
    </rPh>
    <rPh sb="6" eb="8">
      <t>レイワ</t>
    </rPh>
    <rPh sb="9" eb="10">
      <t>ネン</t>
    </rPh>
    <rPh sb="11" eb="12">
      <t>ガツ</t>
    </rPh>
    <rPh sb="14" eb="17">
      <t>ニチゲンザイ</t>
    </rPh>
    <rPh sb="18" eb="20">
      <t>ヘイネンド</t>
    </rPh>
    <rPh sb="19" eb="21">
      <t>タイシャク</t>
    </rPh>
    <rPh sb="21" eb="24">
      <t>タイショウヒョウ</t>
    </rPh>
    <phoneticPr fontId="7"/>
  </si>
  <si>
    <r>
      <t>令和　５　年度　</t>
    </r>
    <r>
      <rPr>
        <b/>
        <sz val="10"/>
        <color theme="1"/>
        <rFont val="ＭＳ Ｐゴシック"/>
        <family val="3"/>
        <charset val="128"/>
      </rPr>
      <t>資金収支計算分析表</t>
    </r>
    <rPh sb="0" eb="2">
      <t>レイワ</t>
    </rPh>
    <rPh sb="5" eb="7">
      <t>ネンド</t>
    </rPh>
    <rPh sb="8" eb="10">
      <t>シキン</t>
    </rPh>
    <rPh sb="10" eb="12">
      <t>シュウシ</t>
    </rPh>
    <rPh sb="12" eb="14">
      <t>ケイサン</t>
    </rPh>
    <rPh sb="14" eb="16">
      <t>ブンセキ</t>
    </rPh>
    <rPh sb="16" eb="17">
      <t>ヒョウ</t>
    </rPh>
    <phoneticPr fontId="7"/>
  </si>
  <si>
    <t>令和５年度 処遇改善等加算Ⅰ加算見込額積算表</t>
    <rPh sb="0" eb="2">
      <t>レイワ</t>
    </rPh>
    <rPh sb="3" eb="5">
      <t>ネンド</t>
    </rPh>
    <rPh sb="6" eb="8">
      <t>ショグウ</t>
    </rPh>
    <rPh sb="8" eb="10">
      <t>カイゼン</t>
    </rPh>
    <rPh sb="10" eb="11">
      <t>トウ</t>
    </rPh>
    <rPh sb="11" eb="13">
      <t>カサン</t>
    </rPh>
    <rPh sb="14" eb="16">
      <t>カサン</t>
    </rPh>
    <rPh sb="16" eb="18">
      <t>ミコ</t>
    </rPh>
    <rPh sb="18" eb="19">
      <t>ガク</t>
    </rPh>
    <rPh sb="19" eb="21">
      <t>セキサン</t>
    </rPh>
    <rPh sb="21" eb="22">
      <t>ヒョウ</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</si>
</sst>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0">
    <numFmt numFmtId="41" formatCode="_ * #,##0_ ;_ * \-#,##0_ ;_ * &quot;-&quot;_ ;_ @_ "/>
    <numFmt numFmtId="176" formatCode="#,##0_ "/>
    <numFmt numFmtId="177" formatCode="0_ "/>
    <numFmt numFmtId="178" formatCode="#,##0_);[Red]\(#,##0\)"/>
    <numFmt numFmtId="179" formatCode="#,##0;&quot;△ &quot;#,##0"/>
    <numFmt numFmtId="180" formatCode="0_);[Red]\(0\)"/>
    <numFmt numFmtId="181" formatCode="#,##0.00_ "/>
    <numFmt numFmtId="182" formatCode="0.00_);[Red]\(0.00\)"/>
    <numFmt numFmtId="183" formatCode="[$-411]ggge&quot;年&quot;m&quot;月&quot;d&quot;日&quot;;@"/>
    <numFmt numFmtId="184" formatCode="0&quot; 年&quot;"/>
    <numFmt numFmtId="185" formatCode="0&quot;人&quot;"/>
    <numFmt numFmtId="186" formatCode="0&quot; 月&quot;"/>
    <numFmt numFmtId="187" formatCode="##&quot;％&quot;"/>
    <numFmt numFmtId="188" formatCode="0.0"/>
    <numFmt numFmtId="189" formatCode="#,##0;[Red]#,##0"/>
    <numFmt numFmtId="190" formatCode="0;\-0;;@"/>
    <numFmt numFmtId="191" formatCode="#,##0;&quot;▲ &quot;#,##0"/>
    <numFmt numFmtId="192" formatCode="0&quot;％&quot;"/>
    <numFmt numFmtId="193" formatCode="###,###&quot;円&quot;"/>
    <numFmt numFmtId="194" formatCode="#,##0_ ;[Red]\-#,##0\ "/>
  </numFmts>
  <fonts count="114">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ＪＳＰ明朝"/>
      <family val="1"/>
      <charset val="128"/>
    </font>
    <font>
      <sz val="12"/>
      <name val="ＭＳ Ｐゴシック"/>
      <family val="3"/>
      <charset val="128"/>
    </font>
    <font>
      <b/>
      <sz val="12"/>
      <name val="ＭＳ Ｐ明朝"/>
      <family val="1"/>
      <charset val="128"/>
    </font>
    <font>
      <sz val="11"/>
      <name val="ＭＳ Ｐ明朝"/>
      <family val="1"/>
      <charset val="128"/>
    </font>
    <font>
      <b/>
      <u/>
      <sz val="12"/>
      <name val="ＭＳ Ｐ明朝"/>
      <family val="1"/>
      <charset val="128"/>
    </font>
    <font>
      <sz val="12"/>
      <name val="ＭＳ Ｐ明朝"/>
      <family val="1"/>
      <charset val="128"/>
    </font>
    <font>
      <u/>
      <sz val="12"/>
      <name val="ＭＳ Ｐ明朝"/>
      <family val="1"/>
      <charset val="128"/>
    </font>
    <font>
      <b/>
      <sz val="11"/>
      <name val="ＭＳ Ｐ明朝"/>
      <family val="1"/>
      <charset val="128"/>
    </font>
    <font>
      <b/>
      <sz val="14"/>
      <name val="ＭＳ Ｐ明朝"/>
      <family val="1"/>
      <charset val="128"/>
    </font>
    <font>
      <sz val="10"/>
      <name val="ＭＳ Ｐ明朝"/>
      <family val="1"/>
      <charset val="128"/>
    </font>
    <font>
      <sz val="8"/>
      <name val="ＭＳ Ｐ明朝"/>
      <family val="1"/>
      <charset val="128"/>
    </font>
    <font>
      <b/>
      <sz val="10"/>
      <name val="ＭＳ Ｐ明朝"/>
      <family val="1"/>
      <charset val="128"/>
    </font>
    <font>
      <b/>
      <sz val="9"/>
      <name val="ＭＳ Ｐ明朝"/>
      <family val="1"/>
      <charset val="128"/>
    </font>
    <font>
      <sz val="11"/>
      <name val="ＭＳ Ｐゴシック"/>
      <family val="3"/>
      <charset val="128"/>
    </font>
    <font>
      <b/>
      <sz val="13"/>
      <name val="ＭＳ Ｐ明朝"/>
      <family val="1"/>
      <charset val="128"/>
    </font>
    <font>
      <b/>
      <sz val="11"/>
      <name val="ＭＳ Ｐゴシック"/>
      <family val="3"/>
      <charset val="128"/>
    </font>
    <font>
      <sz val="13"/>
      <name val="ＭＳ Ｐ明朝"/>
      <family val="1"/>
      <charset val="128"/>
    </font>
    <font>
      <sz val="9"/>
      <name val="ＭＳ Ｐ明朝"/>
      <family val="1"/>
      <charset val="128"/>
    </font>
    <font>
      <sz val="11"/>
      <name val="ＭＳ 明朝"/>
      <family val="1"/>
      <charset val="128"/>
    </font>
    <font>
      <sz val="14"/>
      <name val="ＭＳ Ｐ明朝"/>
      <family val="1"/>
      <charset val="128"/>
    </font>
    <font>
      <sz val="8"/>
      <name val="ＭＳ 明朝"/>
      <family val="1"/>
      <charset val="128"/>
    </font>
    <font>
      <sz val="8"/>
      <name val="ＭＳ Ｐゴシック"/>
      <family val="3"/>
      <charset val="128"/>
    </font>
    <font>
      <u/>
      <sz val="11"/>
      <name val="ＭＳ Ｐ明朝"/>
      <family val="1"/>
      <charset val="128"/>
    </font>
    <font>
      <u/>
      <sz val="13"/>
      <name val="ＭＳ Ｐ明朝"/>
      <family val="1"/>
      <charset val="128"/>
    </font>
    <font>
      <sz val="12"/>
      <color indexed="8"/>
      <name val="ＭＳ Ｐ明朝"/>
      <family val="1"/>
      <charset val="128"/>
    </font>
    <font>
      <b/>
      <sz val="12"/>
      <name val="ＭＳ Ｐゴシック"/>
      <family val="3"/>
      <charset val="128"/>
    </font>
    <font>
      <sz val="10"/>
      <name val="ＭＳ Ｐゴシック"/>
      <family val="3"/>
      <charset val="128"/>
    </font>
    <font>
      <b/>
      <sz val="10"/>
      <name val="ＭＳ Ｐゴシック"/>
      <family val="3"/>
      <charset val="128"/>
    </font>
    <font>
      <b/>
      <sz val="12"/>
      <name val="ＭＳ 明朝"/>
      <family val="1"/>
      <charset val="128"/>
    </font>
    <font>
      <sz val="12"/>
      <name val="ＭＳ 明朝"/>
      <family val="1"/>
      <charset val="128"/>
    </font>
    <font>
      <b/>
      <sz val="11"/>
      <name val="ＭＳ 明朝"/>
      <family val="1"/>
      <charset val="128"/>
    </font>
    <font>
      <b/>
      <sz val="11"/>
      <name val="ＭＳ ゴシック"/>
      <family val="3"/>
      <charset val="128"/>
    </font>
    <font>
      <b/>
      <sz val="10"/>
      <name val="ＭＳ ゴシック"/>
      <family val="3"/>
      <charset val="128"/>
    </font>
    <font>
      <sz val="11"/>
      <color theme="1"/>
      <name val="ＭＳ Ｐゴシック"/>
      <family val="3"/>
      <charset val="128"/>
      <scheme val="minor"/>
    </font>
    <font>
      <sz val="9"/>
      <name val="ＭＳ Ｐゴシック"/>
      <family val="3"/>
      <charset val="128"/>
    </font>
    <font>
      <b/>
      <u/>
      <sz val="13"/>
      <name val="ＭＳ Ｐゴシック"/>
      <family val="3"/>
      <charset val="128"/>
    </font>
    <font>
      <sz val="6"/>
      <name val="ＭＳ Ｐゴシック"/>
      <family val="2"/>
      <charset val="128"/>
      <scheme val="minor"/>
    </font>
    <font>
      <u/>
      <sz val="11"/>
      <name val="ＭＳ Ｐゴシック"/>
      <family val="3"/>
      <charset val="128"/>
    </font>
    <font>
      <sz val="6"/>
      <name val="ＭＳ Ｐゴシック"/>
      <family val="3"/>
      <charset val="128"/>
      <scheme val="minor"/>
    </font>
    <font>
      <sz val="11"/>
      <name val="HGｺﾞｼｯｸM"/>
      <family val="3"/>
      <charset val="128"/>
    </font>
    <font>
      <b/>
      <sz val="12"/>
      <name val="ＭＳ Ｐゴシック"/>
      <family val="3"/>
      <charset val="128"/>
      <scheme val="minor"/>
    </font>
    <font>
      <sz val="13"/>
      <name val="ＭＳ 明朝"/>
      <family val="1"/>
      <charset val="128"/>
    </font>
    <font>
      <sz val="11"/>
      <name val="HGPｺﾞｼｯｸM"/>
      <family val="3"/>
      <charset val="128"/>
    </font>
    <font>
      <sz val="12"/>
      <name val="HGPｺﾞｼｯｸM"/>
      <family val="3"/>
      <charset val="128"/>
    </font>
    <font>
      <sz val="12"/>
      <name val="HGP創英角ﾎﾟｯﾌﾟ体"/>
      <family val="3"/>
      <charset val="128"/>
    </font>
    <font>
      <b/>
      <sz val="18"/>
      <name val="HGｺﾞｼｯｸM"/>
      <family val="3"/>
      <charset val="128"/>
    </font>
    <font>
      <b/>
      <sz val="28"/>
      <name val="HGPｺﾞｼｯｸM"/>
      <family val="3"/>
      <charset val="128"/>
    </font>
    <font>
      <sz val="6"/>
      <name val="明朝"/>
      <family val="3"/>
      <charset val="128"/>
    </font>
    <font>
      <sz val="18"/>
      <name val="HGP創英角ﾎﾟｯﾌﾟ体"/>
      <family val="3"/>
      <charset val="128"/>
    </font>
    <font>
      <sz val="10"/>
      <name val="HGPｺﾞｼｯｸM"/>
      <family val="3"/>
      <charset val="128"/>
    </font>
    <font>
      <b/>
      <sz val="18"/>
      <name val="HGP創英角ﾎﾟｯﾌﾟ体"/>
      <family val="3"/>
      <charset val="128"/>
    </font>
    <font>
      <sz val="11"/>
      <name val="明朝"/>
      <family val="3"/>
      <charset val="128"/>
    </font>
    <font>
      <b/>
      <sz val="11"/>
      <name val="HGP創英角ﾎﾟｯﾌﾟ体"/>
      <family val="3"/>
      <charset val="128"/>
    </font>
    <font>
      <sz val="11"/>
      <name val="Arial Unicode MS"/>
      <family val="3"/>
      <charset val="128"/>
    </font>
    <font>
      <sz val="9"/>
      <name val="HGPｺﾞｼｯｸM"/>
      <family val="3"/>
      <charset val="128"/>
    </font>
    <font>
      <sz val="12"/>
      <name val="Arial Unicode MS"/>
      <family val="3"/>
      <charset val="128"/>
    </font>
    <font>
      <sz val="9"/>
      <name val="ＭＳ Ｐゴシック"/>
      <family val="3"/>
      <charset val="128"/>
      <scheme val="minor"/>
    </font>
    <font>
      <b/>
      <sz val="12"/>
      <color rgb="FFFF0000"/>
      <name val="ＭＳ Ｐゴシック"/>
      <family val="3"/>
      <charset val="128"/>
      <scheme val="minor"/>
    </font>
    <font>
      <sz val="10"/>
      <name val="ＭＳ Ｐゴシック"/>
      <family val="3"/>
      <charset val="128"/>
      <scheme val="minor"/>
    </font>
    <font>
      <sz val="9"/>
      <name val="ＭＳ 明朝"/>
      <family val="1"/>
      <charset val="128"/>
    </font>
    <font>
      <b/>
      <sz val="14"/>
      <name val="ＭＳ Ｐゴシック"/>
      <family val="3"/>
      <charset val="128"/>
    </font>
    <font>
      <b/>
      <sz val="20"/>
      <name val="ＭＳ 明朝"/>
      <family val="1"/>
      <charset val="128"/>
    </font>
    <font>
      <b/>
      <sz val="8"/>
      <name val="ＭＳ Ｐ明朝"/>
      <family val="1"/>
      <charset val="128"/>
    </font>
    <font>
      <sz val="20"/>
      <name val="ＭＳ Ｐゴシック"/>
      <family val="3"/>
      <charset val="128"/>
    </font>
    <font>
      <b/>
      <sz val="20"/>
      <name val="ＭＳ Ｐ明朝"/>
      <family val="1"/>
      <charset val="128"/>
    </font>
    <font>
      <b/>
      <sz val="8"/>
      <name val="ＭＳ Ｐゴシック"/>
      <family val="3"/>
      <charset val="128"/>
    </font>
    <font>
      <sz val="20"/>
      <name val="ＭＳ Ｐ明朝"/>
      <family val="1"/>
      <charset val="128"/>
    </font>
    <font>
      <sz val="14"/>
      <name val="ＭＳ Ｐゴシック"/>
      <family val="3"/>
      <charset val="128"/>
    </font>
    <font>
      <b/>
      <sz val="18"/>
      <name val="ＭＳ Ｐゴシック"/>
      <family val="3"/>
      <charset val="128"/>
    </font>
    <font>
      <sz val="10.5"/>
      <name val="ＭＳ 明朝"/>
      <family val="1"/>
      <charset val="128"/>
    </font>
    <font>
      <b/>
      <strike/>
      <sz val="12"/>
      <name val="ＭＳ Ｐ明朝"/>
      <family val="1"/>
      <charset val="128"/>
    </font>
    <font>
      <strike/>
      <sz val="12"/>
      <name val="ＭＳ Ｐ明朝"/>
      <family val="1"/>
      <charset val="128"/>
    </font>
    <font>
      <strike/>
      <sz val="11"/>
      <name val="ＭＳ Ｐ明朝"/>
      <family val="1"/>
      <charset val="128"/>
    </font>
    <font>
      <b/>
      <strike/>
      <sz val="11"/>
      <name val="ＭＳ Ｐ明朝"/>
      <family val="1"/>
      <charset val="128"/>
    </font>
    <font>
      <b/>
      <sz val="12"/>
      <color rgb="FFFF0000"/>
      <name val="ＭＳ Ｐ明朝"/>
      <family val="1"/>
      <charset val="128"/>
    </font>
    <font>
      <b/>
      <sz val="12"/>
      <name val="HGP創英角ﾎﾟｯﾌﾟ体"/>
      <family val="3"/>
      <charset val="128"/>
    </font>
    <font>
      <sz val="11"/>
      <color theme="1"/>
      <name val="HGPｺﾞｼｯｸM"/>
      <family val="3"/>
      <charset val="128"/>
    </font>
    <font>
      <sz val="11"/>
      <color theme="1"/>
      <name val="Arial Unicode MS"/>
      <family val="3"/>
      <charset val="128"/>
    </font>
    <font>
      <u/>
      <sz val="11"/>
      <color theme="10"/>
      <name val="ＭＳ Ｐゴシック"/>
      <family val="3"/>
      <charset val="128"/>
    </font>
    <font>
      <sz val="12"/>
      <color rgb="FFFF0000"/>
      <name val="ＭＳ Ｐ明朝"/>
      <family val="1"/>
      <charset val="128"/>
    </font>
    <font>
      <sz val="11"/>
      <color rgb="FFFF0000"/>
      <name val="ＭＳ Ｐ明朝"/>
      <family val="1"/>
      <charset val="128"/>
    </font>
    <font>
      <b/>
      <sz val="10"/>
      <color rgb="FFFF0000"/>
      <name val="ＭＳ Ｐゴシック"/>
      <family val="3"/>
      <charset val="128"/>
      <scheme val="minor"/>
    </font>
    <font>
      <sz val="10"/>
      <name val="HGｺﾞｼｯｸM"/>
      <family val="3"/>
      <charset val="128"/>
    </font>
    <font>
      <b/>
      <sz val="11"/>
      <name val="HGｺﾞｼｯｸM"/>
      <family val="3"/>
      <charset val="128"/>
    </font>
    <font>
      <sz val="8"/>
      <name val="HGｺﾞｼｯｸM"/>
      <family val="3"/>
      <charset val="128"/>
    </font>
    <font>
      <sz val="12"/>
      <color theme="1"/>
      <name val="Arial Unicode MS"/>
      <family val="3"/>
      <charset val="128"/>
    </font>
    <font>
      <b/>
      <sz val="18"/>
      <color rgb="FFFF0000"/>
      <name val="ＭＳ Ｐゴシック"/>
      <family val="3"/>
      <charset val="128"/>
    </font>
    <font>
      <b/>
      <sz val="10"/>
      <color rgb="FFFF0000"/>
      <name val="ＭＳ Ｐゴシック"/>
      <family val="2"/>
      <charset val="128"/>
      <scheme val="minor"/>
    </font>
    <font>
      <b/>
      <sz val="12"/>
      <color theme="1"/>
      <name val="ＭＳ Ｐゴシック"/>
      <family val="3"/>
      <charset val="128"/>
    </font>
    <font>
      <b/>
      <sz val="14"/>
      <color theme="1"/>
      <name val="ＭＳ Ｐゴシック"/>
      <family val="3"/>
      <charset val="128"/>
    </font>
    <font>
      <sz val="10"/>
      <color theme="1"/>
      <name val="ＭＳ Ｐ明朝"/>
      <family val="1"/>
      <charset val="128"/>
    </font>
    <font>
      <sz val="11"/>
      <color theme="1"/>
      <name val="ＭＳ Ｐゴシック"/>
      <family val="3"/>
      <charset val="128"/>
    </font>
    <font>
      <b/>
      <sz val="9"/>
      <color theme="1"/>
      <name val="ＭＳ Ｐ明朝"/>
      <family val="1"/>
      <charset val="128"/>
    </font>
    <font>
      <b/>
      <sz val="12"/>
      <color theme="1"/>
      <name val="ＭＳ Ｐ明朝"/>
      <family val="1"/>
      <charset val="128"/>
    </font>
    <font>
      <sz val="12"/>
      <color theme="1"/>
      <name val="ＭＳ Ｐ明朝"/>
      <family val="1"/>
      <charset val="128"/>
    </font>
    <font>
      <b/>
      <sz val="10"/>
      <color theme="1"/>
      <name val="ＭＳ Ｐ明朝"/>
      <family val="1"/>
      <charset val="128"/>
    </font>
    <font>
      <b/>
      <sz val="14"/>
      <color theme="1"/>
      <name val="ＭＳ Ｐ明朝"/>
      <family val="1"/>
      <charset val="128"/>
    </font>
    <font>
      <b/>
      <sz val="11"/>
      <color theme="1"/>
      <name val="ＭＳ Ｐ明朝"/>
      <family val="1"/>
      <charset val="128"/>
    </font>
    <font>
      <sz val="11"/>
      <color theme="1"/>
      <name val="ＭＳ Ｐ明朝"/>
      <family val="1"/>
      <charset val="128"/>
    </font>
    <font>
      <b/>
      <sz val="11"/>
      <color theme="1"/>
      <name val="ＭＳ Ｐゴシック"/>
      <family val="3"/>
      <charset val="128"/>
    </font>
    <font>
      <sz val="11"/>
      <color theme="1"/>
      <name val="ＭＳ 明朝"/>
      <family val="1"/>
      <charset val="128"/>
    </font>
    <font>
      <b/>
      <sz val="12"/>
      <color theme="1"/>
      <name val="ＭＳ 明朝"/>
      <family val="1"/>
      <charset val="128"/>
    </font>
    <font>
      <sz val="12"/>
      <color theme="1"/>
      <name val="ＭＳ 明朝"/>
      <family val="1"/>
      <charset val="128"/>
    </font>
    <font>
      <b/>
      <sz val="10"/>
      <color theme="1"/>
      <name val="ＭＳ Ｐゴシック"/>
      <family val="3"/>
      <charset val="128"/>
      <scheme val="minor"/>
    </font>
    <font>
      <b/>
      <sz val="10"/>
      <color theme="1"/>
      <name val="ＭＳ Ｐゴシック"/>
      <family val="3"/>
      <charset val="128"/>
    </font>
    <font>
      <b/>
      <sz val="18"/>
      <color theme="1"/>
      <name val="HGｺﾞｼｯｸM"/>
      <family val="3"/>
      <charset val="128"/>
    </font>
  </fonts>
  <fills count="20">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42"/>
        <bgColor indexed="64"/>
      </patternFill>
    </fill>
    <fill>
      <patternFill patternType="solid">
        <fgColor theme="4" tint="0.59999389629810485"/>
        <bgColor indexed="64"/>
      </patternFill>
    </fill>
    <fill>
      <patternFill patternType="solid">
        <fgColor rgb="FFCCFFCC"/>
        <bgColor indexed="64"/>
      </patternFill>
    </fill>
    <fill>
      <patternFill patternType="solid">
        <fgColor theme="9" tint="0.79998168889431442"/>
        <bgColor indexed="64"/>
      </patternFill>
    </fill>
    <fill>
      <patternFill patternType="solid">
        <fgColor theme="8" tint="0.39997558519241921"/>
        <bgColor indexed="64"/>
      </patternFill>
    </fill>
    <fill>
      <patternFill patternType="solid">
        <fgColor theme="9" tint="0.79998168889431442"/>
        <bgColor indexed="43"/>
      </patternFill>
    </fill>
    <fill>
      <patternFill patternType="solid">
        <fgColor theme="0"/>
        <bgColor indexed="64"/>
      </patternFill>
    </fill>
    <fill>
      <patternFill patternType="solid">
        <fgColor rgb="FFB8CCE4"/>
        <bgColor indexed="64"/>
      </patternFill>
    </fill>
    <fill>
      <patternFill patternType="solid">
        <fgColor rgb="FFFDE9D9"/>
        <bgColor indexed="64"/>
      </patternFill>
    </fill>
    <fill>
      <patternFill patternType="solid">
        <fgColor theme="1" tint="0.499984740745262"/>
        <bgColor indexed="64"/>
      </patternFill>
    </fill>
    <fill>
      <patternFill patternType="solid">
        <fgColor rgb="FFFFFFCC"/>
        <bgColor indexed="64"/>
      </patternFill>
    </fill>
    <fill>
      <patternFill patternType="solid">
        <fgColor rgb="FFFDECE3"/>
        <bgColor indexed="64"/>
      </patternFill>
    </fill>
    <fill>
      <patternFill patternType="solid">
        <fgColor theme="0" tint="-0.499984740745262"/>
        <bgColor indexed="64"/>
      </patternFill>
    </fill>
    <fill>
      <patternFill patternType="solid">
        <fgColor theme="4"/>
        <bgColor indexed="64"/>
      </patternFill>
    </fill>
    <fill>
      <patternFill patternType="solid">
        <fgColor rgb="FF99FF99"/>
        <bgColor indexed="64"/>
      </patternFill>
    </fill>
    <fill>
      <gradientFill degree="90">
        <stop position="0">
          <color theme="0"/>
        </stop>
        <stop position="0.5">
          <color theme="0"/>
        </stop>
        <stop position="1">
          <color theme="0"/>
        </stop>
      </gradientFill>
    </fill>
  </fills>
  <borders count="324">
    <border>
      <left/>
      <right/>
      <top/>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right/>
      <top style="medium">
        <color indexed="64"/>
      </top>
      <bottom style="medium">
        <color indexed="64"/>
      </bottom>
      <diagonal/>
    </border>
    <border>
      <left/>
      <right/>
      <top/>
      <bottom style="thin">
        <color indexed="64"/>
      </bottom>
      <diagonal/>
    </border>
    <border>
      <left/>
      <right/>
      <top style="medium">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slantDashDot">
        <color indexed="64"/>
      </left>
      <right/>
      <top/>
      <bottom/>
      <diagonal/>
    </border>
    <border>
      <left/>
      <right style="slantDashDot">
        <color indexed="64"/>
      </right>
      <top/>
      <bottom/>
      <diagonal/>
    </border>
    <border>
      <left/>
      <right/>
      <top/>
      <bottom style="medium">
        <color indexed="64"/>
      </bottom>
      <diagonal/>
    </border>
    <border>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slantDashDot">
        <color indexed="64"/>
      </left>
      <right/>
      <top/>
      <bottom style="slantDashDot">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double">
        <color indexed="64"/>
      </left>
      <right/>
      <top/>
      <bottom/>
      <diagonal/>
    </border>
    <border>
      <left style="medium">
        <color indexed="64"/>
      </left>
      <right/>
      <top/>
      <bottom/>
      <diagonal/>
    </border>
    <border>
      <left/>
      <right/>
      <top/>
      <bottom style="hair">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bottom style="hair">
        <color indexed="64"/>
      </bottom>
      <diagonal/>
    </border>
    <border>
      <left style="double">
        <color indexed="64"/>
      </left>
      <right/>
      <top/>
      <bottom style="double">
        <color indexed="64"/>
      </bottom>
      <diagonal/>
    </border>
    <border>
      <left/>
      <right/>
      <top style="hair">
        <color indexed="64"/>
      </top>
      <bottom/>
      <diagonal/>
    </border>
    <border>
      <left/>
      <right/>
      <top/>
      <bottom style="dotted">
        <color indexed="64"/>
      </bottom>
      <diagonal/>
    </border>
    <border>
      <left/>
      <right/>
      <top/>
      <bottom style="slantDashDot">
        <color indexed="64"/>
      </bottom>
      <diagonal/>
    </border>
    <border>
      <left/>
      <right style="slantDashDot">
        <color indexed="64"/>
      </right>
      <top/>
      <bottom style="slantDashDot">
        <color indexed="64"/>
      </bottom>
      <diagonal/>
    </border>
    <border>
      <left/>
      <right style="medium">
        <color indexed="64"/>
      </right>
      <top style="thin">
        <color indexed="64"/>
      </top>
      <bottom style="thin">
        <color indexed="64"/>
      </bottom>
      <diagonal/>
    </border>
    <border>
      <left style="slantDashDot">
        <color indexed="64"/>
      </left>
      <right/>
      <top style="slantDashDot">
        <color indexed="64"/>
      </top>
      <bottom/>
      <diagonal/>
    </border>
    <border>
      <left/>
      <right style="slantDashDot">
        <color indexed="64"/>
      </right>
      <top style="slantDashDot">
        <color indexed="64"/>
      </top>
      <bottom/>
      <diagonal/>
    </border>
    <border>
      <left style="medium">
        <color indexed="64"/>
      </left>
      <right/>
      <top style="double">
        <color indexed="64"/>
      </top>
      <bottom/>
      <diagonal/>
    </border>
    <border>
      <left/>
      <right style="thin">
        <color indexed="64"/>
      </right>
      <top/>
      <bottom/>
      <diagonal/>
    </border>
    <border>
      <left style="thin">
        <color indexed="64"/>
      </left>
      <right/>
      <top style="double">
        <color indexed="64"/>
      </top>
      <bottom/>
      <diagonal/>
    </border>
    <border>
      <left/>
      <right style="thin">
        <color indexed="64"/>
      </right>
      <top style="medium">
        <color indexed="64"/>
      </top>
      <bottom/>
      <diagonal/>
    </border>
    <border>
      <left style="medium">
        <color indexed="64"/>
      </left>
      <right/>
      <top/>
      <bottom style="double">
        <color indexed="64"/>
      </bottom>
      <diagonal/>
    </border>
    <border>
      <left style="thin">
        <color indexed="64"/>
      </left>
      <right/>
      <top/>
      <bottom style="double">
        <color indexed="64"/>
      </bottom>
      <diagonal/>
    </border>
    <border>
      <left style="medium">
        <color indexed="64"/>
      </left>
      <right style="medium">
        <color indexed="64"/>
      </right>
      <top/>
      <bottom style="double">
        <color indexed="64"/>
      </bottom>
      <diagonal/>
    </border>
    <border>
      <left/>
      <right style="thin">
        <color indexed="64"/>
      </right>
      <top/>
      <bottom style="double">
        <color indexed="64"/>
      </bottom>
      <diagonal/>
    </border>
    <border>
      <left/>
      <right/>
      <top style="dotted">
        <color indexed="64"/>
      </top>
      <bottom/>
      <diagonal/>
    </border>
    <border>
      <left style="medium">
        <color indexed="64"/>
      </left>
      <right/>
      <top style="thin">
        <color indexed="64"/>
      </top>
      <bottom/>
      <diagonal/>
    </border>
    <border>
      <left style="thin">
        <color indexed="64"/>
      </left>
      <right/>
      <top style="dotted">
        <color indexed="64"/>
      </top>
      <bottom/>
      <diagonal/>
    </border>
    <border>
      <left/>
      <right style="medium">
        <color indexed="64"/>
      </right>
      <top/>
      <bottom style="double">
        <color indexed="64"/>
      </bottom>
      <diagonal/>
    </border>
    <border>
      <left style="medium">
        <color indexed="64"/>
      </left>
      <right style="thin">
        <color indexed="64"/>
      </right>
      <top/>
      <bottom/>
      <diagonal/>
    </border>
    <border>
      <left/>
      <right style="double">
        <color indexed="64"/>
      </right>
      <top/>
      <bottom style="double">
        <color indexed="64"/>
      </bottom>
      <diagonal/>
    </border>
    <border>
      <left style="thin">
        <color indexed="64"/>
      </left>
      <right/>
      <top/>
      <bottom style="dotted">
        <color indexed="64"/>
      </bottom>
      <diagonal/>
    </border>
    <border>
      <left style="double">
        <color indexed="64"/>
      </left>
      <right/>
      <top style="double">
        <color indexed="64"/>
      </top>
      <bottom/>
      <diagonal/>
    </border>
    <border>
      <left/>
      <right style="double">
        <color indexed="64"/>
      </right>
      <top style="double">
        <color indexed="64"/>
      </top>
      <bottom/>
      <diagonal/>
    </border>
    <border>
      <left/>
      <right style="double">
        <color indexed="64"/>
      </right>
      <top/>
      <bottom/>
      <diagonal/>
    </border>
    <border>
      <left/>
      <right style="medium">
        <color indexed="64"/>
      </right>
      <top/>
      <bottom/>
      <diagonal/>
    </border>
    <border>
      <left/>
      <right style="medium">
        <color indexed="64"/>
      </right>
      <top style="medium">
        <color indexed="64"/>
      </top>
      <bottom/>
      <diagonal/>
    </border>
    <border>
      <left/>
      <right style="thin">
        <color indexed="64"/>
      </right>
      <top style="dotted">
        <color indexed="64"/>
      </top>
      <bottom/>
      <diagonal/>
    </border>
    <border>
      <left/>
      <right style="thin">
        <color indexed="64"/>
      </right>
      <top style="double">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style="double">
        <color indexed="64"/>
      </top>
      <bottom style="double">
        <color indexed="64"/>
      </bottom>
      <diagonal/>
    </border>
    <border>
      <left/>
      <right style="thin">
        <color indexed="64"/>
      </right>
      <top style="double">
        <color indexed="64"/>
      </top>
      <bottom/>
      <diagonal/>
    </border>
    <border>
      <left/>
      <right style="medium">
        <color indexed="64"/>
      </right>
      <top style="thin">
        <color indexed="64"/>
      </top>
      <bottom/>
      <diagonal/>
    </border>
    <border>
      <left/>
      <right style="medium">
        <color indexed="64"/>
      </right>
      <top/>
      <bottom style="thin">
        <color indexed="64"/>
      </bottom>
      <diagonal/>
    </border>
    <border>
      <left/>
      <right/>
      <top style="slantDashDot">
        <color indexed="64"/>
      </top>
      <bottom/>
      <diagonal/>
    </border>
    <border>
      <left/>
      <right style="double">
        <color indexed="64"/>
      </right>
      <top style="medium">
        <color indexed="64"/>
      </top>
      <bottom/>
      <diagonal/>
    </border>
    <border>
      <left/>
      <right style="double">
        <color indexed="64"/>
      </right>
      <top/>
      <bottom style="medium">
        <color indexed="64"/>
      </bottom>
      <diagonal/>
    </border>
    <border>
      <left/>
      <right style="thin">
        <color indexed="64"/>
      </right>
      <top style="medium">
        <color indexed="64"/>
      </top>
      <bottom style="thin">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style="double">
        <color indexed="64"/>
      </top>
      <bottom style="thin">
        <color indexed="64"/>
      </bottom>
      <diagonal/>
    </border>
    <border>
      <left/>
      <right style="double">
        <color indexed="64"/>
      </right>
      <top style="medium">
        <color indexed="64"/>
      </top>
      <bottom style="medium">
        <color indexed="64"/>
      </bottom>
      <diagonal/>
    </border>
    <border>
      <left/>
      <right style="thin">
        <color indexed="64"/>
      </right>
      <top/>
      <bottom style="medium">
        <color indexed="64"/>
      </bottom>
      <diagonal/>
    </border>
    <border>
      <left/>
      <right style="medium">
        <color indexed="64"/>
      </right>
      <top style="double">
        <color indexed="64"/>
      </top>
      <bottom/>
      <diagonal/>
    </border>
    <border>
      <left/>
      <right style="medium">
        <color indexed="64"/>
      </right>
      <top/>
      <bottom style="hair">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thin">
        <color indexed="64"/>
      </right>
      <top/>
      <bottom style="dotted">
        <color indexed="64"/>
      </bottom>
      <diagonal/>
    </border>
    <border>
      <left style="thin">
        <color indexed="64"/>
      </left>
      <right/>
      <top style="hair">
        <color indexed="64"/>
      </top>
      <bottom/>
      <diagonal/>
    </border>
    <border>
      <left/>
      <right style="thin">
        <color indexed="64"/>
      </right>
      <top style="hair">
        <color indexed="64"/>
      </top>
      <bottom/>
      <diagonal/>
    </border>
    <border>
      <left/>
      <right/>
      <top style="double">
        <color indexed="64"/>
      </top>
      <bottom style="hair">
        <color indexed="64"/>
      </bottom>
      <diagonal/>
    </border>
    <border>
      <left/>
      <right/>
      <top style="medium">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double">
        <color indexed="64"/>
      </bottom>
      <diagonal/>
    </border>
    <border>
      <left style="medium">
        <color indexed="64"/>
      </left>
      <right style="thin">
        <color indexed="64"/>
      </right>
      <top/>
      <bottom style="thin">
        <color indexed="64"/>
      </bottom>
      <diagonal/>
    </border>
    <border>
      <left/>
      <right style="medium">
        <color indexed="64"/>
      </right>
      <top style="double">
        <color indexed="64"/>
      </top>
      <bottom style="hair">
        <color indexed="64"/>
      </bottom>
      <diagonal/>
    </border>
    <border>
      <left/>
      <right style="hair">
        <color indexed="64"/>
      </right>
      <top style="double">
        <color indexed="64"/>
      </top>
      <bottom style="hair">
        <color indexed="64"/>
      </bottom>
      <diagonal/>
    </border>
    <border>
      <left/>
      <right style="hair">
        <color indexed="64"/>
      </right>
      <top/>
      <bottom style="thin">
        <color indexed="64"/>
      </bottom>
      <diagonal/>
    </border>
    <border>
      <left/>
      <right style="hair">
        <color indexed="64"/>
      </right>
      <top/>
      <bottom style="hair">
        <color indexed="64"/>
      </bottom>
      <diagonal/>
    </border>
    <border>
      <left/>
      <right style="hair">
        <color indexed="64"/>
      </right>
      <top/>
      <bottom/>
      <diagonal/>
    </border>
    <border>
      <left/>
      <right style="hair">
        <color indexed="64"/>
      </right>
      <top/>
      <bottom style="medium">
        <color indexed="64"/>
      </bottom>
      <diagonal/>
    </border>
    <border>
      <left/>
      <right style="hair">
        <color indexed="64"/>
      </right>
      <top style="thin">
        <color indexed="64"/>
      </top>
      <bottom style="hair">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diagonal/>
    </border>
    <border>
      <left/>
      <right style="hair">
        <color indexed="64"/>
      </right>
      <top style="hair">
        <color indexed="64"/>
      </top>
      <bottom/>
      <diagonal/>
    </border>
    <border>
      <left/>
      <right style="hair">
        <color indexed="64"/>
      </right>
      <top style="double">
        <color indexed="64"/>
      </top>
      <bottom style="thin">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hair">
        <color indexed="64"/>
      </right>
      <top/>
      <bottom style="double">
        <color indexed="64"/>
      </bottom>
      <diagonal/>
    </border>
    <border>
      <left style="medium">
        <color indexed="64"/>
      </left>
      <right/>
      <top style="thin">
        <color indexed="64"/>
      </top>
      <bottom style="hair">
        <color indexed="64"/>
      </bottom>
      <diagonal/>
    </border>
    <border>
      <left style="medium">
        <color indexed="64"/>
      </left>
      <right style="hair">
        <color indexed="64"/>
      </right>
      <top/>
      <bottom style="double">
        <color indexed="64"/>
      </bottom>
      <diagonal/>
    </border>
    <border>
      <left style="hair">
        <color indexed="64"/>
      </left>
      <right style="medium">
        <color indexed="64"/>
      </right>
      <top/>
      <bottom style="double">
        <color indexed="64"/>
      </bottom>
      <diagonal/>
    </border>
    <border>
      <left style="medium">
        <color indexed="64"/>
      </left>
      <right style="medium">
        <color indexed="64"/>
      </right>
      <top style="medium">
        <color indexed="64"/>
      </top>
      <bottom/>
      <diagonal/>
    </border>
    <border>
      <left style="hair">
        <color indexed="64"/>
      </left>
      <right style="medium">
        <color indexed="64"/>
      </right>
      <top style="medium">
        <color indexed="64"/>
      </top>
      <bottom/>
      <diagonal/>
    </border>
    <border>
      <left style="medium">
        <color indexed="64"/>
      </left>
      <right style="hair">
        <color indexed="64"/>
      </right>
      <top style="medium">
        <color indexed="64"/>
      </top>
      <bottom/>
      <diagonal/>
    </border>
    <border>
      <left/>
      <right style="hair">
        <color indexed="64"/>
      </right>
      <top style="medium">
        <color indexed="64"/>
      </top>
      <bottom/>
      <diagonal/>
    </border>
    <border>
      <left/>
      <right style="medium">
        <color indexed="64"/>
      </right>
      <top style="hair">
        <color indexed="64"/>
      </top>
      <bottom style="hair">
        <color indexed="64"/>
      </bottom>
      <diagonal/>
    </border>
    <border>
      <left/>
      <right style="thin">
        <color indexed="64"/>
      </right>
      <top style="double">
        <color indexed="64"/>
      </top>
      <bottom style="hair">
        <color indexed="64"/>
      </bottom>
      <diagonal/>
    </border>
    <border>
      <left/>
      <right style="thin">
        <color indexed="64"/>
      </right>
      <top style="hair">
        <color indexed="64"/>
      </top>
      <bottom style="hair">
        <color indexed="64"/>
      </bottom>
      <diagonal/>
    </border>
    <border diagonalDown="1">
      <left style="medium">
        <color indexed="64"/>
      </left>
      <right style="thin">
        <color indexed="64"/>
      </right>
      <top style="medium">
        <color indexed="64"/>
      </top>
      <bottom style="double">
        <color indexed="64"/>
      </bottom>
      <diagonal style="thin">
        <color indexed="64"/>
      </diagonal>
    </border>
    <border>
      <left/>
      <right style="thin">
        <color indexed="64"/>
      </right>
      <top style="medium">
        <color indexed="64"/>
      </top>
      <bottom style="double">
        <color indexed="64"/>
      </bottom>
      <diagonal/>
    </border>
    <border>
      <left style="medium">
        <color indexed="64"/>
      </left>
      <right style="thin">
        <color indexed="64"/>
      </right>
      <top/>
      <bottom style="hair">
        <color indexed="64"/>
      </bottom>
      <diagonal/>
    </border>
    <border>
      <left style="medium">
        <color indexed="64"/>
      </left>
      <right style="thin">
        <color indexed="64"/>
      </right>
      <top style="double">
        <color indexed="64"/>
      </top>
      <bottom style="hair">
        <color indexed="64"/>
      </bottom>
      <diagonal/>
    </border>
    <border>
      <left style="medium">
        <color indexed="64"/>
      </left>
      <right style="thin">
        <color indexed="64"/>
      </right>
      <top/>
      <bottom style="medium">
        <color indexed="64"/>
      </bottom>
      <diagonal/>
    </border>
    <border>
      <left style="thin">
        <color indexed="64"/>
      </left>
      <right/>
      <top style="hair">
        <color indexed="64"/>
      </top>
      <bottom style="hair">
        <color indexed="64"/>
      </bottom>
      <diagonal/>
    </border>
    <border diagonalDown="1">
      <left style="medium">
        <color indexed="64"/>
      </left>
      <right/>
      <top style="medium">
        <color indexed="64"/>
      </top>
      <bottom style="double">
        <color indexed="64"/>
      </bottom>
      <diagonal style="thin">
        <color indexed="64"/>
      </diagonal>
    </border>
    <border>
      <left style="thin">
        <color indexed="64"/>
      </left>
      <right/>
      <top style="medium">
        <color indexed="64"/>
      </top>
      <bottom style="double">
        <color indexed="64"/>
      </bottom>
      <diagonal/>
    </border>
    <border diagonalDown="1">
      <left style="medium">
        <color indexed="64"/>
      </left>
      <right style="thin">
        <color indexed="64"/>
      </right>
      <top style="medium">
        <color indexed="64"/>
      </top>
      <bottom/>
      <diagonal style="thin">
        <color indexed="64"/>
      </diagonal>
    </border>
    <border diagonalDown="1">
      <left style="medium">
        <color indexed="64"/>
      </left>
      <right style="thin">
        <color indexed="64"/>
      </right>
      <top/>
      <bottom style="double">
        <color indexed="64"/>
      </bottom>
      <diagonal style="thin">
        <color indexed="64"/>
      </diagonal>
    </border>
    <border>
      <left style="medium">
        <color indexed="64"/>
      </left>
      <right style="thin">
        <color indexed="64"/>
      </right>
      <top style="double">
        <color indexed="64"/>
      </top>
      <bottom/>
      <diagonal/>
    </border>
    <border>
      <left style="thin">
        <color indexed="64"/>
      </left>
      <right/>
      <top style="double">
        <color indexed="64"/>
      </top>
      <bottom style="hair">
        <color indexed="64"/>
      </bottom>
      <diagonal/>
    </border>
    <border>
      <left/>
      <right style="hair">
        <color indexed="64"/>
      </right>
      <top/>
      <bottom style="dotted">
        <color indexed="64"/>
      </bottom>
      <diagonal/>
    </border>
    <border>
      <left/>
      <right style="hair">
        <color indexed="64"/>
      </right>
      <top style="medium">
        <color indexed="64"/>
      </top>
      <bottom style="medium">
        <color indexed="64"/>
      </bottom>
      <diagonal/>
    </border>
    <border>
      <left style="thin">
        <color indexed="64"/>
      </left>
      <right/>
      <top/>
      <bottom style="hair">
        <color indexed="64"/>
      </bottom>
      <diagonal/>
    </border>
    <border>
      <left/>
      <right style="medium">
        <color indexed="64"/>
      </right>
      <top style="dotted">
        <color indexed="64"/>
      </top>
      <bottom/>
      <diagonal/>
    </border>
    <border diagonalDown="1">
      <left style="medium">
        <color indexed="64"/>
      </left>
      <right style="thin">
        <color indexed="64"/>
      </right>
      <top/>
      <bottom style="medium">
        <color indexed="64"/>
      </bottom>
      <diagonal style="thin">
        <color indexed="64"/>
      </diagonal>
    </border>
    <border diagonalDown="1">
      <left style="medium">
        <color indexed="64"/>
      </left>
      <right style="thin">
        <color indexed="64"/>
      </right>
      <top style="thin">
        <color indexed="64"/>
      </top>
      <bottom style="medium">
        <color indexed="64"/>
      </bottom>
      <diagonal style="thin">
        <color indexed="64"/>
      </diagonal>
    </border>
    <border>
      <left style="thin">
        <color indexed="64"/>
      </left>
      <right/>
      <top style="thin">
        <color indexed="64"/>
      </top>
      <bottom style="medium">
        <color indexed="64"/>
      </bottom>
      <diagonal/>
    </border>
    <border>
      <left/>
      <right style="hair">
        <color indexed="64"/>
      </right>
      <top style="thin">
        <color indexed="64"/>
      </top>
      <bottom style="medium">
        <color indexed="64"/>
      </bottom>
      <diagonal/>
    </border>
    <border>
      <left/>
      <right/>
      <top style="thin">
        <color indexed="64"/>
      </top>
      <bottom style="medium">
        <color indexed="64"/>
      </bottom>
      <diagonal/>
    </border>
    <border>
      <left/>
      <right style="double">
        <color indexed="64"/>
      </right>
      <top style="thin">
        <color indexed="64"/>
      </top>
      <bottom style="medium">
        <color indexed="64"/>
      </bottom>
      <diagonal/>
    </border>
    <border>
      <left style="medium">
        <color indexed="64"/>
      </left>
      <right style="thin">
        <color indexed="64"/>
      </right>
      <top style="medium">
        <color indexed="64"/>
      </top>
      <bottom/>
      <diagonal/>
    </border>
    <border diagonalDown="1">
      <left style="medium">
        <color indexed="64"/>
      </left>
      <right style="thin">
        <color indexed="64"/>
      </right>
      <top style="medium">
        <color indexed="64"/>
      </top>
      <bottom style="medium">
        <color indexed="64"/>
      </bottom>
      <diagonal style="thin">
        <color indexed="64"/>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medium">
        <color indexed="64"/>
      </right>
      <top style="hair">
        <color indexed="64"/>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diagonalDown="1">
      <left/>
      <right style="thin">
        <color indexed="64"/>
      </right>
      <top style="medium">
        <color indexed="64"/>
      </top>
      <bottom style="double">
        <color indexed="64"/>
      </bottom>
      <diagonal style="thin">
        <color indexed="64"/>
      </diagonal>
    </border>
    <border>
      <left style="medium">
        <color indexed="64"/>
      </left>
      <right/>
      <top style="double">
        <color indexed="64"/>
      </top>
      <bottom style="hair">
        <color indexed="64"/>
      </bottom>
      <diagonal/>
    </border>
    <border>
      <left style="medium">
        <color indexed="64"/>
      </left>
      <right/>
      <top style="hair">
        <color indexed="64"/>
      </top>
      <bottom style="thin">
        <color indexed="64"/>
      </bottom>
      <diagonal/>
    </border>
    <border>
      <left style="thin">
        <color indexed="64"/>
      </left>
      <right style="thin">
        <color indexed="64"/>
      </right>
      <top style="medium">
        <color indexed="64"/>
      </top>
      <bottom style="thin">
        <color indexed="64"/>
      </bottom>
      <diagonal/>
    </border>
    <border>
      <left style="hair">
        <color indexed="64"/>
      </left>
      <right/>
      <top style="double">
        <color indexed="64"/>
      </top>
      <bottom/>
      <diagonal/>
    </border>
    <border>
      <left/>
      <right style="hair">
        <color indexed="64"/>
      </right>
      <top style="double">
        <color indexed="64"/>
      </top>
      <bottom/>
      <diagonal/>
    </border>
    <border>
      <left style="hair">
        <color indexed="64"/>
      </left>
      <right/>
      <top/>
      <bottom/>
      <diagonal/>
    </border>
    <border>
      <left style="hair">
        <color indexed="64"/>
      </left>
      <right/>
      <top/>
      <bottom style="hair">
        <color indexed="64"/>
      </bottom>
      <diagonal/>
    </border>
    <border>
      <left style="hair">
        <color indexed="64"/>
      </left>
      <right/>
      <top style="medium">
        <color indexed="64"/>
      </top>
      <bottom style="double">
        <color indexed="64"/>
      </bottom>
      <diagonal/>
    </border>
    <border>
      <left/>
      <right style="hair">
        <color indexed="64"/>
      </right>
      <top style="medium">
        <color indexed="64"/>
      </top>
      <bottom style="double">
        <color indexed="64"/>
      </bottom>
      <diagonal/>
    </border>
    <border>
      <left style="hair">
        <color indexed="64"/>
      </left>
      <right style="hair">
        <color indexed="64"/>
      </right>
      <top style="medium">
        <color indexed="64"/>
      </top>
      <bottom style="double">
        <color indexed="64"/>
      </bottom>
      <diagonal/>
    </border>
    <border>
      <left/>
      <right style="medium">
        <color indexed="64"/>
      </right>
      <top style="hair">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right style="medium">
        <color indexed="64"/>
      </right>
      <top style="hair">
        <color indexed="64"/>
      </top>
      <bottom style="thin">
        <color indexed="64"/>
      </bottom>
      <diagonal/>
    </border>
    <border>
      <left style="medium">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hair">
        <color indexed="64"/>
      </top>
      <bottom style="double">
        <color indexed="64"/>
      </bottom>
      <diagonal/>
    </border>
    <border>
      <left style="hair">
        <color indexed="64"/>
      </left>
      <right style="hair">
        <color indexed="64"/>
      </right>
      <top/>
      <bottom style="double">
        <color indexed="64"/>
      </bottom>
      <diagonal/>
    </border>
    <border>
      <left style="hair">
        <color indexed="64"/>
      </left>
      <right style="hair">
        <color indexed="64"/>
      </right>
      <top style="double">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double">
        <color indexed="64"/>
      </bottom>
      <diagonal/>
    </border>
    <border>
      <left style="hair">
        <color indexed="64"/>
      </left>
      <right/>
      <top/>
      <bottom style="double">
        <color indexed="64"/>
      </bottom>
      <diagonal/>
    </border>
    <border>
      <left style="hair">
        <color indexed="64"/>
      </left>
      <right/>
      <top style="double">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double">
        <color indexed="64"/>
      </bottom>
      <diagonal/>
    </border>
    <border>
      <left/>
      <right style="thin">
        <color indexed="64"/>
      </right>
      <top style="hair">
        <color indexed="64"/>
      </top>
      <bottom style="double">
        <color indexed="64"/>
      </bottom>
      <diagonal/>
    </border>
    <border>
      <left/>
      <right style="hair">
        <color indexed="64"/>
      </right>
      <top style="hair">
        <color indexed="64"/>
      </top>
      <bottom style="double">
        <color indexed="64"/>
      </bottom>
      <diagonal/>
    </border>
    <border>
      <left style="hair">
        <color indexed="64"/>
      </left>
      <right style="hair">
        <color indexed="64"/>
      </right>
      <top style="medium">
        <color indexed="64"/>
      </top>
      <bottom/>
      <diagonal/>
    </border>
    <border>
      <left style="hair">
        <color indexed="64"/>
      </left>
      <right/>
      <top style="medium">
        <color indexed="64"/>
      </top>
      <bottom/>
      <diagonal/>
    </border>
    <border>
      <left style="hair">
        <color indexed="64"/>
      </left>
      <right/>
      <top/>
      <bottom style="medium">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double">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hair">
        <color indexed="64"/>
      </left>
      <right style="hair">
        <color indexed="64"/>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hair">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medium">
        <color indexed="64"/>
      </top>
      <bottom style="hair">
        <color indexed="64"/>
      </bottom>
      <diagonal/>
    </border>
    <border>
      <left style="thin">
        <color indexed="64"/>
      </left>
      <right/>
      <top style="hair">
        <color indexed="64"/>
      </top>
      <bottom style="medium">
        <color indexed="64"/>
      </bottom>
      <diagonal/>
    </border>
    <border>
      <left style="hair">
        <color indexed="64"/>
      </left>
      <right/>
      <top style="hair">
        <color indexed="64"/>
      </top>
      <bottom/>
      <diagonal/>
    </border>
    <border>
      <left/>
      <right/>
      <top style="double">
        <color indexed="64"/>
      </top>
      <bottom style="dott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hair">
        <color indexed="64"/>
      </left>
      <right/>
      <top style="double">
        <color indexed="64"/>
      </top>
      <bottom style="dashed">
        <color indexed="64"/>
      </bottom>
      <diagonal/>
    </border>
    <border>
      <left/>
      <right/>
      <top style="double">
        <color indexed="64"/>
      </top>
      <bottom style="dashed">
        <color indexed="64"/>
      </bottom>
      <diagonal/>
    </border>
    <border>
      <left/>
      <right style="thin">
        <color indexed="64"/>
      </right>
      <top style="double">
        <color indexed="64"/>
      </top>
      <bottom style="dashed">
        <color indexed="64"/>
      </bottom>
      <diagonal/>
    </border>
    <border diagonalDown="1">
      <left style="medium">
        <color indexed="64"/>
      </left>
      <right/>
      <top style="medium">
        <color indexed="64"/>
      </top>
      <bottom style="double">
        <color indexed="64"/>
      </bottom>
      <diagonal style="hair">
        <color indexed="64"/>
      </diagonal>
    </border>
    <border diagonalDown="1">
      <left/>
      <right/>
      <top style="medium">
        <color indexed="64"/>
      </top>
      <bottom style="double">
        <color indexed="64"/>
      </bottom>
      <diagonal style="hair">
        <color indexed="64"/>
      </diagonal>
    </border>
    <border diagonalDown="1">
      <left/>
      <right style="hair">
        <color indexed="64"/>
      </right>
      <top style="medium">
        <color indexed="64"/>
      </top>
      <bottom style="double">
        <color indexed="64"/>
      </bottom>
      <diagonal style="hair">
        <color indexed="64"/>
      </diagonal>
    </border>
    <border>
      <left style="hair">
        <color indexed="64"/>
      </left>
      <right/>
      <top/>
      <bottom style="thin">
        <color indexed="64"/>
      </bottom>
      <diagonal/>
    </border>
    <border>
      <left/>
      <right style="double">
        <color indexed="64"/>
      </right>
      <top/>
      <bottom style="thin">
        <color indexed="64"/>
      </bottom>
      <diagonal/>
    </border>
    <border>
      <left style="double">
        <color indexed="64"/>
      </left>
      <right/>
      <top/>
      <bottom style="thin">
        <color indexed="64"/>
      </bottom>
      <diagonal/>
    </border>
    <border>
      <left/>
      <right style="double">
        <color indexed="64"/>
      </right>
      <top style="thin">
        <color indexed="64"/>
      </top>
      <bottom/>
      <diagonal/>
    </border>
    <border>
      <left style="double">
        <color indexed="64"/>
      </left>
      <right/>
      <top style="thin">
        <color indexed="64"/>
      </top>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style="hair">
        <color indexed="64"/>
      </right>
      <top style="hair">
        <color indexed="64"/>
      </top>
      <bottom/>
      <diagonal/>
    </border>
    <border>
      <left style="thin">
        <color indexed="64"/>
      </left>
      <right style="thin">
        <color indexed="64"/>
      </right>
      <top/>
      <bottom style="thin">
        <color indexed="64"/>
      </bottom>
      <diagonal/>
    </border>
    <border>
      <left style="hair">
        <color indexed="64"/>
      </left>
      <right/>
      <top style="thin">
        <color indexed="64"/>
      </top>
      <bottom style="medium">
        <color auto="1"/>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hair">
        <color auto="1"/>
      </left>
      <right/>
      <top style="medium">
        <color auto="1"/>
      </top>
      <bottom style="medium">
        <color auto="1"/>
      </bottom>
      <diagonal/>
    </border>
    <border>
      <left style="thin">
        <color auto="1"/>
      </left>
      <right style="hair">
        <color auto="1"/>
      </right>
      <top style="medium">
        <color auto="1"/>
      </top>
      <bottom style="medium">
        <color auto="1"/>
      </bottom>
      <diagonal/>
    </border>
    <border>
      <left style="hair">
        <color auto="1"/>
      </left>
      <right style="thin">
        <color indexed="64"/>
      </right>
      <top style="medium">
        <color auto="1"/>
      </top>
      <bottom style="medium">
        <color auto="1"/>
      </bottom>
      <diagonal/>
    </border>
    <border>
      <left style="hair">
        <color auto="1"/>
      </left>
      <right style="medium">
        <color indexed="64"/>
      </right>
      <top style="medium">
        <color indexed="64"/>
      </top>
      <bottom style="medium">
        <color indexed="64"/>
      </bottom>
      <diagonal/>
    </border>
    <border>
      <left style="thin">
        <color auto="1"/>
      </left>
      <right style="hair">
        <color auto="1"/>
      </right>
      <top style="medium">
        <color auto="1"/>
      </top>
      <bottom style="hair">
        <color indexed="64"/>
      </bottom>
      <diagonal/>
    </border>
    <border>
      <left style="hair">
        <color auto="1"/>
      </left>
      <right style="thin">
        <color indexed="64"/>
      </right>
      <top style="medium">
        <color auto="1"/>
      </top>
      <bottom style="hair">
        <color indexed="64"/>
      </bottom>
      <diagonal/>
    </border>
    <border>
      <left style="thin">
        <color indexed="64"/>
      </left>
      <right style="hair">
        <color indexed="64"/>
      </right>
      <top style="hair">
        <color indexed="64"/>
      </top>
      <bottom/>
      <diagonal/>
    </border>
    <border>
      <left style="hair">
        <color indexed="64"/>
      </left>
      <right/>
      <top style="double">
        <color indexed="64"/>
      </top>
      <bottom style="thin">
        <color indexed="64"/>
      </bottom>
      <diagonal/>
    </border>
    <border>
      <left style="hair">
        <color indexed="64"/>
      </left>
      <right style="thin">
        <color indexed="64"/>
      </right>
      <top style="double">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style="hair">
        <color auto="1"/>
      </right>
      <top style="hair">
        <color indexed="64"/>
      </top>
      <bottom style="double">
        <color indexed="64"/>
      </bottom>
      <diagonal/>
    </border>
    <border>
      <left style="hair">
        <color auto="1"/>
      </left>
      <right style="thin">
        <color indexed="64"/>
      </right>
      <top/>
      <bottom style="double">
        <color indexed="64"/>
      </bottom>
      <diagonal/>
    </border>
    <border diagonalUp="1">
      <left style="thin">
        <color indexed="64"/>
      </left>
      <right style="thin">
        <color indexed="64"/>
      </right>
      <top style="thin">
        <color indexed="64"/>
      </top>
      <bottom/>
      <diagonal style="thin">
        <color indexed="64"/>
      </diagonal>
    </border>
    <border>
      <left style="thin">
        <color indexed="64"/>
      </left>
      <right style="hair">
        <color indexed="64"/>
      </right>
      <top/>
      <bottom/>
      <diagonal/>
    </border>
    <border diagonalUp="1">
      <left style="thin">
        <color indexed="64"/>
      </left>
      <right style="thin">
        <color indexed="64"/>
      </right>
      <top/>
      <bottom/>
      <diagonal style="thin">
        <color indexed="64"/>
      </diagonal>
    </border>
    <border>
      <left style="thin">
        <color indexed="64"/>
      </left>
      <right style="hair">
        <color indexed="64"/>
      </right>
      <top/>
      <bottom style="hair">
        <color indexed="64"/>
      </bottom>
      <diagonal/>
    </border>
    <border>
      <left style="thin">
        <color indexed="64"/>
      </left>
      <right style="hair">
        <color indexed="64"/>
      </right>
      <top/>
      <bottom style="thin">
        <color indexed="64"/>
      </bottom>
      <diagonal/>
    </border>
    <border diagonalUp="1">
      <left style="thin">
        <color indexed="64"/>
      </left>
      <right style="thin">
        <color indexed="64"/>
      </right>
      <top/>
      <bottom style="thin">
        <color indexed="64"/>
      </bottom>
      <diagonal style="thin">
        <color indexed="64"/>
      </diagonal>
    </border>
    <border>
      <left style="thin">
        <color indexed="64"/>
      </left>
      <right style="thin">
        <color indexed="64"/>
      </right>
      <top style="hair">
        <color indexed="64"/>
      </top>
      <bottom/>
      <diagonal/>
    </border>
    <border>
      <left style="thin">
        <color indexed="64"/>
      </left>
      <right/>
      <top style="medium">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double">
        <color indexed="64"/>
      </top>
      <bottom/>
      <diagonal/>
    </border>
    <border>
      <left/>
      <right style="thin">
        <color indexed="64"/>
      </right>
      <top style="hair">
        <color indexed="64"/>
      </top>
      <bottom style="medium">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medium">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medium">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medium">
        <color indexed="64"/>
      </right>
      <top/>
      <bottom style="thin">
        <color indexed="64"/>
      </bottom>
      <diagonal style="thin">
        <color indexed="64"/>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dotted">
        <color indexed="64"/>
      </left>
      <right/>
      <top style="thin">
        <color indexed="64"/>
      </top>
      <bottom/>
      <diagonal/>
    </border>
    <border>
      <left style="dotted">
        <color indexed="64"/>
      </left>
      <right/>
      <top/>
      <bottom style="medium">
        <color indexed="64"/>
      </bottom>
      <diagonal/>
    </border>
    <border diagonalUp="1">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style="medium">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thin">
        <color indexed="64"/>
      </bottom>
      <diagonal/>
    </border>
    <border diagonalUp="1">
      <left style="medium">
        <color indexed="64"/>
      </left>
      <right style="medium">
        <color indexed="64"/>
      </right>
      <top style="thin">
        <color indexed="64"/>
      </top>
      <bottom style="thin">
        <color indexed="64"/>
      </bottom>
      <diagonal style="thin">
        <color indexed="64"/>
      </diagonal>
    </border>
    <border>
      <left style="medium">
        <color indexed="64"/>
      </left>
      <right style="medium">
        <color indexed="64"/>
      </right>
      <top/>
      <bottom style="hair">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mediumDashDot">
        <color auto="1"/>
      </left>
      <right/>
      <top style="mediumDashDot">
        <color auto="1"/>
      </top>
      <bottom/>
      <diagonal/>
    </border>
    <border>
      <left/>
      <right/>
      <top style="mediumDashDot">
        <color auto="1"/>
      </top>
      <bottom/>
      <diagonal/>
    </border>
    <border>
      <left/>
      <right style="mediumDashDot">
        <color auto="1"/>
      </right>
      <top style="mediumDashDot">
        <color auto="1"/>
      </top>
      <bottom/>
      <diagonal/>
    </border>
    <border>
      <left style="mediumDashDot">
        <color auto="1"/>
      </left>
      <right/>
      <top/>
      <bottom/>
      <diagonal/>
    </border>
    <border>
      <left/>
      <right style="mediumDashDot">
        <color auto="1"/>
      </right>
      <top/>
      <bottom/>
      <diagonal/>
    </border>
    <border>
      <left style="mediumDashDot">
        <color auto="1"/>
      </left>
      <right/>
      <top/>
      <bottom style="mediumDashDot">
        <color auto="1"/>
      </bottom>
      <diagonal/>
    </border>
    <border>
      <left/>
      <right/>
      <top/>
      <bottom style="mediumDashDot">
        <color auto="1"/>
      </bottom>
      <diagonal/>
    </border>
    <border>
      <left/>
      <right style="mediumDashDot">
        <color auto="1"/>
      </right>
      <top/>
      <bottom style="mediumDashDot">
        <color auto="1"/>
      </bottom>
      <diagonal/>
    </border>
    <border>
      <left/>
      <right style="hair">
        <color indexed="64"/>
      </right>
      <top style="thin">
        <color indexed="64"/>
      </top>
      <bottom/>
      <diagonal/>
    </border>
    <border>
      <left style="hair">
        <color indexed="64"/>
      </left>
      <right/>
      <top style="thin">
        <color indexed="64"/>
      </top>
      <bottom/>
      <diagonal/>
    </border>
    <border>
      <left style="dotted">
        <color indexed="64"/>
      </left>
      <right/>
      <top/>
      <bottom/>
      <diagonal/>
    </border>
    <border>
      <left/>
      <right style="dotted">
        <color indexed="64"/>
      </right>
      <top style="thin">
        <color indexed="64"/>
      </top>
      <bottom/>
      <diagonal/>
    </border>
    <border>
      <left/>
      <right style="dotted">
        <color indexed="64"/>
      </right>
      <top/>
      <bottom/>
      <diagonal/>
    </border>
    <border>
      <left/>
      <right style="dotted">
        <color indexed="64"/>
      </right>
      <top/>
      <bottom style="medium">
        <color indexed="64"/>
      </bottom>
      <diagonal/>
    </border>
    <border>
      <left style="dashed">
        <color indexed="64"/>
      </left>
      <right/>
      <top/>
      <bottom style="thin">
        <color indexed="64"/>
      </bottom>
      <diagonal/>
    </border>
    <border>
      <left/>
      <right style="dashed">
        <color indexed="64"/>
      </right>
      <top style="medium">
        <color indexed="64"/>
      </top>
      <bottom/>
      <diagonal/>
    </border>
    <border>
      <left/>
      <right style="dashed">
        <color indexed="64"/>
      </right>
      <top/>
      <bottom style="thin">
        <color indexed="64"/>
      </bottom>
      <diagonal/>
    </border>
    <border>
      <left/>
      <right style="dashed">
        <color indexed="64"/>
      </right>
      <top/>
      <bottom/>
      <diagonal/>
    </border>
    <border>
      <left style="dashed">
        <color indexed="64"/>
      </left>
      <right/>
      <top style="thin">
        <color indexed="64"/>
      </top>
      <bottom/>
      <diagonal/>
    </border>
    <border>
      <left style="dashed">
        <color indexed="64"/>
      </left>
      <right/>
      <top style="medium">
        <color indexed="64"/>
      </top>
      <bottom/>
      <diagonal/>
    </border>
    <border>
      <left style="thin">
        <color indexed="64"/>
      </left>
      <right style="medium">
        <color indexed="64"/>
      </right>
      <top/>
      <bottom style="thin">
        <color indexed="64"/>
      </bottom>
      <diagonal/>
    </border>
    <border diagonalUp="1">
      <left style="medium">
        <color indexed="64"/>
      </left>
      <right/>
      <top style="medium">
        <color indexed="64"/>
      </top>
      <bottom style="double">
        <color indexed="64"/>
      </bottom>
      <diagonal style="thin">
        <color indexed="64"/>
      </diagonal>
    </border>
    <border diagonalUp="1">
      <left/>
      <right style="thin">
        <color indexed="64"/>
      </right>
      <top style="medium">
        <color indexed="64"/>
      </top>
      <bottom style="double">
        <color indexed="64"/>
      </bottom>
      <diagonal style="thin">
        <color indexed="64"/>
      </diagonal>
    </border>
    <border>
      <left style="thin">
        <color indexed="64"/>
      </left>
      <right style="hair">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s>
  <cellStyleXfs count="20">
    <xf numFmtId="0" fontId="0" fillId="0" borderId="0"/>
    <xf numFmtId="0" fontId="41" fillId="0" borderId="0">
      <alignment vertical="center"/>
    </xf>
    <xf numFmtId="38" fontId="21"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21" fillId="0" borderId="0"/>
    <xf numFmtId="0" fontId="4" fillId="0" borderId="0">
      <alignment vertical="center"/>
    </xf>
    <xf numFmtId="0" fontId="41" fillId="0" borderId="0">
      <alignment vertical="center"/>
    </xf>
    <xf numFmtId="9" fontId="21" fillId="0" borderId="0" applyFont="0" applyFill="0" applyBorder="0" applyAlignment="0" applyProtection="0"/>
    <xf numFmtId="9" fontId="41" fillId="0" borderId="0" applyFont="0" applyFill="0" applyBorder="0" applyAlignment="0" applyProtection="0">
      <alignment vertical="center"/>
    </xf>
    <xf numFmtId="38" fontId="41" fillId="0" borderId="0" applyFont="0" applyFill="0" applyBorder="0" applyAlignment="0" applyProtection="0">
      <alignment vertical="center"/>
    </xf>
    <xf numFmtId="0" fontId="21" fillId="0" borderId="0">
      <alignment vertical="center"/>
    </xf>
    <xf numFmtId="0" fontId="59" fillId="0" borderId="0"/>
    <xf numFmtId="38" fontId="4" fillId="0" borderId="0" applyFont="0" applyFill="0" applyBorder="0" applyAlignment="0" applyProtection="0">
      <alignment vertical="center"/>
    </xf>
    <xf numFmtId="0" fontId="21" fillId="0" borderId="0">
      <alignment vertical="center"/>
    </xf>
    <xf numFmtId="0" fontId="3" fillId="0" borderId="0">
      <alignment vertical="center"/>
    </xf>
    <xf numFmtId="0" fontId="86" fillId="0" borderId="0" applyNumberFormat="0" applyFill="0" applyBorder="0" applyAlignment="0" applyProtection="0"/>
    <xf numFmtId="0" fontId="2" fillId="0" borderId="0">
      <alignment vertical="center"/>
    </xf>
  </cellStyleXfs>
  <cellXfs count="2336">
    <xf numFmtId="0" fontId="0" fillId="0" borderId="0" xfId="0"/>
    <xf numFmtId="0" fontId="8" fillId="0" borderId="0" xfId="0" applyFont="1"/>
    <xf numFmtId="0" fontId="9" fillId="0" borderId="0" xfId="0" applyFont="1"/>
    <xf numFmtId="0" fontId="13" fillId="0" borderId="0" xfId="0" applyFont="1" applyAlignment="1">
      <alignment horizontal="center" vertical="center"/>
    </xf>
    <xf numFmtId="0" fontId="13" fillId="0" borderId="0" xfId="0" applyFont="1"/>
    <xf numFmtId="0" fontId="21" fillId="0" borderId="0" xfId="0" applyFont="1"/>
    <xf numFmtId="0" fontId="26" fillId="0" borderId="0" xfId="0" applyFont="1"/>
    <xf numFmtId="0" fontId="26" fillId="0" borderId="0" xfId="0" applyFont="1" applyAlignment="1">
      <alignment vertical="center"/>
    </xf>
    <xf numFmtId="0" fontId="11" fillId="0" borderId="0" xfId="0" applyFont="1" applyAlignment="1">
      <alignment vertical="center"/>
    </xf>
    <xf numFmtId="0" fontId="10" fillId="0" borderId="0" xfId="0" applyFont="1" applyAlignment="1">
      <alignment horizontal="left" vertical="center" shrinkToFit="1"/>
    </xf>
    <xf numFmtId="0" fontId="36" fillId="0" borderId="0" xfId="0" applyFont="1" applyAlignment="1">
      <alignment vertical="center"/>
    </xf>
    <xf numFmtId="0" fontId="38" fillId="5" borderId="130" xfId="0" applyFont="1" applyFill="1" applyBorder="1" applyAlignment="1">
      <alignment horizontal="center" vertical="center"/>
    </xf>
    <xf numFmtId="0" fontId="16" fillId="0" borderId="0" xfId="0" applyFont="1" applyAlignment="1">
      <alignment vertical="center" shrinkToFit="1"/>
    </xf>
    <xf numFmtId="0" fontId="37" fillId="0" borderId="0" xfId="0" applyFont="1" applyAlignment="1">
      <alignment vertical="center"/>
    </xf>
    <xf numFmtId="0" fontId="26" fillId="5" borderId="128" xfId="0" applyFont="1" applyFill="1" applyBorder="1" applyAlignment="1">
      <alignment vertical="center"/>
    </xf>
    <xf numFmtId="0" fontId="38" fillId="5" borderId="131" xfId="0" applyFont="1" applyFill="1" applyBorder="1" applyAlignment="1">
      <alignment horizontal="center" vertical="center"/>
    </xf>
    <xf numFmtId="0" fontId="11" fillId="10" borderId="93" xfId="0" applyFont="1" applyFill="1" applyBorder="1" applyAlignment="1">
      <alignment vertical="center"/>
    </xf>
    <xf numFmtId="0" fontId="38" fillId="10" borderId="93" xfId="0" applyFont="1" applyFill="1" applyBorder="1" applyAlignment="1">
      <alignment vertical="center"/>
    </xf>
    <xf numFmtId="0" fontId="38" fillId="10" borderId="93" xfId="0" applyFont="1" applyFill="1" applyBorder="1" applyAlignment="1">
      <alignment horizontal="center" vertical="center"/>
    </xf>
    <xf numFmtId="0" fontId="11" fillId="10" borderId="93" xfId="0" applyFont="1" applyFill="1" applyBorder="1" applyAlignment="1">
      <alignment horizontal="center" vertical="center"/>
    </xf>
    <xf numFmtId="0" fontId="26" fillId="10" borderId="100" xfId="0" applyFont="1" applyFill="1" applyBorder="1" applyAlignment="1">
      <alignment vertical="center"/>
    </xf>
    <xf numFmtId="0" fontId="11" fillId="10" borderId="38" xfId="0" applyFont="1" applyFill="1" applyBorder="1" applyAlignment="1">
      <alignment vertical="center"/>
    </xf>
    <xf numFmtId="0" fontId="38" fillId="10" borderId="38" xfId="0" applyFont="1" applyFill="1" applyBorder="1" applyAlignment="1">
      <alignment vertical="center"/>
    </xf>
    <xf numFmtId="0" fontId="38" fillId="10" borderId="38" xfId="0" applyFont="1" applyFill="1" applyBorder="1" applyAlignment="1">
      <alignment horizontal="center" vertical="center"/>
    </xf>
    <xf numFmtId="0" fontId="11" fillId="10" borderId="38" xfId="0" applyFont="1" applyFill="1" applyBorder="1" applyAlignment="1">
      <alignment horizontal="center" vertical="center"/>
    </xf>
    <xf numFmtId="0" fontId="26" fillId="10" borderId="172" xfId="0" applyFont="1" applyFill="1" applyBorder="1" applyAlignment="1">
      <alignment vertical="center"/>
    </xf>
    <xf numFmtId="0" fontId="38" fillId="10" borderId="33" xfId="0" applyFont="1" applyFill="1" applyBorder="1" applyAlignment="1">
      <alignment vertical="center"/>
    </xf>
    <xf numFmtId="0" fontId="38" fillId="10" borderId="33" xfId="0" applyFont="1" applyFill="1" applyBorder="1" applyAlignment="1">
      <alignment horizontal="center" vertical="center"/>
    </xf>
    <xf numFmtId="0" fontId="11" fillId="10" borderId="33" xfId="0" applyFont="1" applyFill="1" applyBorder="1" applyAlignment="1">
      <alignment horizontal="center" vertical="center"/>
    </xf>
    <xf numFmtId="0" fontId="26" fillId="10" borderId="86" xfId="0" applyFont="1" applyFill="1" applyBorder="1" applyAlignment="1">
      <alignment vertical="center"/>
    </xf>
    <xf numFmtId="0" fontId="11" fillId="10" borderId="14" xfId="0" applyFont="1" applyFill="1" applyBorder="1" applyAlignment="1">
      <alignment vertical="center"/>
    </xf>
    <xf numFmtId="0" fontId="38" fillId="10" borderId="14" xfId="0" applyFont="1" applyFill="1" applyBorder="1" applyAlignment="1">
      <alignment vertical="center"/>
    </xf>
    <xf numFmtId="0" fontId="38" fillId="10" borderId="14" xfId="0" applyFont="1" applyFill="1" applyBorder="1" applyAlignment="1">
      <alignment horizontal="center" vertical="center"/>
    </xf>
    <xf numFmtId="0" fontId="11" fillId="10" borderId="14" xfId="0" applyFont="1" applyFill="1" applyBorder="1" applyAlignment="1">
      <alignment horizontal="center" vertical="center"/>
    </xf>
    <xf numFmtId="0" fontId="26" fillId="10" borderId="89" xfId="0" applyFont="1" applyFill="1" applyBorder="1" applyAlignment="1">
      <alignment vertical="center"/>
    </xf>
    <xf numFmtId="0" fontId="38" fillId="5" borderId="57" xfId="0" applyFont="1" applyFill="1" applyBorder="1" applyAlignment="1">
      <alignment horizontal="center" vertical="center"/>
    </xf>
    <xf numFmtId="0" fontId="17" fillId="6" borderId="91" xfId="0" applyFont="1" applyFill="1" applyBorder="1" applyAlignment="1">
      <alignment horizontal="center" vertical="center" wrapText="1"/>
    </xf>
    <xf numFmtId="0" fontId="11" fillId="10" borderId="95" xfId="0" applyFont="1" applyFill="1" applyBorder="1" applyAlignment="1">
      <alignment vertical="center"/>
    </xf>
    <xf numFmtId="0" fontId="11" fillId="10" borderId="95" xfId="0" applyFont="1" applyFill="1" applyBorder="1" applyAlignment="1">
      <alignment horizontal="center" vertical="center"/>
    </xf>
    <xf numFmtId="0" fontId="38" fillId="10" borderId="95" xfId="0" applyFont="1" applyFill="1" applyBorder="1" applyAlignment="1">
      <alignment vertical="center"/>
    </xf>
    <xf numFmtId="0" fontId="38" fillId="10" borderId="95" xfId="0" applyFont="1" applyFill="1" applyBorder="1" applyAlignment="1">
      <alignment horizontal="center" vertical="center"/>
    </xf>
    <xf numFmtId="0" fontId="26" fillId="10" borderId="125" xfId="0" applyFont="1" applyFill="1" applyBorder="1" applyAlignment="1">
      <alignment vertical="center"/>
    </xf>
    <xf numFmtId="0" fontId="38" fillId="5" borderId="132" xfId="0" applyFont="1" applyFill="1" applyBorder="1" applyAlignment="1">
      <alignment horizontal="center" vertical="center" textRotation="255"/>
    </xf>
    <xf numFmtId="0" fontId="38" fillId="5" borderId="130" xfId="0" applyFont="1" applyFill="1" applyBorder="1" applyAlignment="1">
      <alignment horizontal="center" vertical="center" textRotation="255"/>
    </xf>
    <xf numFmtId="0" fontId="11" fillId="10" borderId="33" xfId="0" applyFont="1" applyFill="1" applyBorder="1" applyAlignment="1">
      <alignment vertical="center"/>
    </xf>
    <xf numFmtId="0" fontId="16" fillId="0" borderId="0" xfId="0" applyFont="1" applyAlignment="1">
      <alignment vertical="center"/>
    </xf>
    <xf numFmtId="0" fontId="37" fillId="0" borderId="0" xfId="0" applyFont="1"/>
    <xf numFmtId="0" fontId="16" fillId="10" borderId="0" xfId="0" applyFont="1" applyFill="1" applyAlignment="1">
      <alignment vertical="center" shrinkToFit="1"/>
    </xf>
    <xf numFmtId="0" fontId="64" fillId="0" borderId="0" xfId="16" applyFont="1">
      <alignment vertical="center"/>
    </xf>
    <xf numFmtId="0" fontId="67" fillId="0" borderId="0" xfId="16" applyFont="1" applyAlignment="1">
      <alignment vertical="center" shrinkToFit="1"/>
    </xf>
    <xf numFmtId="0" fontId="67" fillId="0" borderId="0" xfId="16" applyFont="1">
      <alignment vertical="center"/>
    </xf>
    <xf numFmtId="179" fontId="67" fillId="0" borderId="0" xfId="2" applyNumberFormat="1" applyFont="1" applyAlignment="1">
      <alignment vertical="center" shrinkToFit="1"/>
    </xf>
    <xf numFmtId="0" fontId="13" fillId="0" borderId="6" xfId="0" applyFont="1" applyBorder="1" applyAlignment="1">
      <alignment horizontal="center" vertical="center"/>
    </xf>
    <xf numFmtId="0" fontId="9" fillId="0" borderId="6" xfId="0" applyFont="1" applyBorder="1"/>
    <xf numFmtId="0" fontId="9" fillId="0" borderId="14" xfId="0" applyFont="1" applyBorder="1"/>
    <xf numFmtId="0" fontId="9" fillId="0" borderId="64" xfId="0" applyFont="1" applyBorder="1"/>
    <xf numFmtId="0" fontId="3" fillId="0" borderId="0" xfId="17">
      <alignment vertical="center"/>
    </xf>
    <xf numFmtId="0" fontId="35" fillId="5" borderId="24" xfId="0" applyFont="1" applyFill="1" applyBorder="1" applyAlignment="1">
      <alignment vertical="center" wrapText="1"/>
    </xf>
    <xf numFmtId="0" fontId="35" fillId="5" borderId="52" xfId="0" applyFont="1" applyFill="1" applyBorder="1" applyAlignment="1">
      <alignment horizontal="right" vertical="center" wrapText="1"/>
    </xf>
    <xf numFmtId="0" fontId="11" fillId="10" borderId="33" xfId="0" applyFont="1" applyFill="1" applyBorder="1" applyAlignment="1">
      <alignment vertical="center"/>
    </xf>
    <xf numFmtId="0" fontId="0" fillId="0" borderId="0" xfId="0" applyFont="1" applyAlignment="1">
      <alignment vertical="center"/>
    </xf>
    <xf numFmtId="0" fontId="0" fillId="0" borderId="0" xfId="0" applyFont="1"/>
    <xf numFmtId="0" fontId="45" fillId="0" borderId="0" xfId="0" applyFont="1" applyAlignment="1">
      <alignment horizontal="right"/>
    </xf>
    <xf numFmtId="0" fontId="0" fillId="0" borderId="0" xfId="0" applyAlignment="1">
      <alignment vertical="center"/>
    </xf>
    <xf numFmtId="0" fontId="23" fillId="0" borderId="0" xfId="0" applyFont="1" applyAlignment="1">
      <alignment vertical="center"/>
    </xf>
    <xf numFmtId="38" fontId="0" fillId="0" borderId="0" xfId="0" applyNumberFormat="1" applyFont="1"/>
    <xf numFmtId="0" fontId="13" fillId="14" borderId="0" xfId="0" applyFont="1" applyFill="1" applyAlignment="1" applyProtection="1">
      <alignment horizontal="center" vertical="center"/>
      <protection locked="0"/>
    </xf>
    <xf numFmtId="0" fontId="13" fillId="14" borderId="14" xfId="0" applyFont="1" applyFill="1" applyBorder="1" applyAlignment="1" applyProtection="1">
      <alignment horizontal="center" vertical="center"/>
      <protection locked="0"/>
    </xf>
    <xf numFmtId="0" fontId="13" fillId="14" borderId="3" xfId="0" applyFont="1" applyFill="1" applyBorder="1" applyAlignment="1" applyProtection="1">
      <alignment horizontal="center" vertical="center"/>
      <protection locked="0"/>
    </xf>
    <xf numFmtId="0" fontId="13" fillId="14" borderId="5" xfId="0" applyFont="1" applyFill="1" applyBorder="1" applyAlignment="1" applyProtection="1">
      <alignment horizontal="center" vertical="center"/>
      <protection locked="0"/>
    </xf>
    <xf numFmtId="38" fontId="13" fillId="0" borderId="200" xfId="2" applyFont="1" applyFill="1" applyBorder="1" applyAlignment="1">
      <alignment vertical="center" shrinkToFit="1"/>
    </xf>
    <xf numFmtId="178" fontId="13" fillId="0" borderId="201" xfId="0" applyNumberFormat="1" applyFont="1" applyFill="1" applyBorder="1" applyAlignment="1">
      <alignment vertical="center" shrinkToFit="1"/>
    </xf>
    <xf numFmtId="178" fontId="13" fillId="0" borderId="200" xfId="0" applyNumberFormat="1" applyFont="1" applyFill="1" applyBorder="1" applyAlignment="1">
      <alignment vertical="center" shrinkToFit="1"/>
    </xf>
    <xf numFmtId="0" fontId="13" fillId="14" borderId="33" xfId="0" applyFont="1" applyFill="1" applyBorder="1" applyAlignment="1">
      <alignment horizontal="center" vertical="center"/>
    </xf>
    <xf numFmtId="0" fontId="13" fillId="14" borderId="38" xfId="0" applyFont="1" applyFill="1" applyBorder="1" applyAlignment="1">
      <alignment horizontal="center" vertical="center"/>
    </xf>
    <xf numFmtId="0" fontId="13" fillId="14" borderId="14" xfId="0" applyFont="1" applyFill="1" applyBorder="1" applyAlignment="1">
      <alignment horizontal="center" vertical="center"/>
    </xf>
    <xf numFmtId="0" fontId="11" fillId="10" borderId="33" xfId="0" applyFont="1" applyFill="1" applyBorder="1" applyAlignment="1">
      <alignment vertical="center" wrapText="1"/>
    </xf>
    <xf numFmtId="38" fontId="10" fillId="0" borderId="283" xfId="2" applyFont="1" applyBorder="1" applyAlignment="1">
      <alignment vertical="center" shrinkToFit="1"/>
    </xf>
    <xf numFmtId="38" fontId="10" fillId="0" borderId="285" xfId="2" applyFont="1" applyBorder="1" applyAlignment="1">
      <alignment vertical="center" shrinkToFit="1"/>
    </xf>
    <xf numFmtId="38" fontId="10" fillId="0" borderId="285" xfId="2" applyFont="1" applyBorder="1" applyAlignment="1">
      <alignment horizontal="center" vertical="center" shrinkToFit="1"/>
    </xf>
    <xf numFmtId="38" fontId="10" fillId="0" borderId="288" xfId="2" applyFont="1" applyBorder="1" applyAlignment="1">
      <alignment horizontal="center" vertical="center" shrinkToFit="1"/>
    </xf>
    <xf numFmtId="38" fontId="10" fillId="0" borderId="286" xfId="2" applyFont="1" applyBorder="1" applyAlignment="1">
      <alignment horizontal="center" vertical="center" shrinkToFit="1"/>
    </xf>
    <xf numFmtId="38" fontId="10" fillId="0" borderId="283" xfId="2" applyFont="1" applyBorder="1" applyAlignment="1">
      <alignment horizontal="center" vertical="center" shrinkToFit="1"/>
    </xf>
    <xf numFmtId="38" fontId="10" fillId="0" borderId="289" xfId="2" applyFont="1" applyBorder="1" applyAlignment="1">
      <alignment horizontal="center" vertical="center" shrinkToFit="1"/>
    </xf>
    <xf numFmtId="38" fontId="10" fillId="0" borderId="290" xfId="2" applyFont="1" applyBorder="1" applyAlignment="1">
      <alignment horizontal="center" vertical="center" shrinkToFit="1"/>
    </xf>
    <xf numFmtId="38" fontId="10" fillId="0" borderId="282" xfId="2" applyFont="1" applyBorder="1" applyAlignment="1">
      <alignment vertical="center" shrinkToFit="1"/>
    </xf>
    <xf numFmtId="38" fontId="10" fillId="0" borderId="284" xfId="2" applyFont="1" applyBorder="1" applyAlignment="1">
      <alignment vertical="center" shrinkToFit="1"/>
    </xf>
    <xf numFmtId="178" fontId="13" fillId="0" borderId="285" xfId="0" applyNumberFormat="1" applyFont="1" applyFill="1" applyBorder="1" applyAlignment="1">
      <alignment vertical="center" shrinkToFit="1"/>
    </xf>
    <xf numFmtId="178" fontId="13" fillId="0" borderId="283" xfId="0" applyNumberFormat="1" applyFont="1" applyFill="1" applyBorder="1" applyAlignment="1">
      <alignment vertical="center" shrinkToFit="1"/>
    </xf>
    <xf numFmtId="0" fontId="68" fillId="14" borderId="0" xfId="0" applyFont="1" applyFill="1" applyAlignment="1">
      <alignment horizontal="left" vertical="center"/>
    </xf>
    <xf numFmtId="0" fontId="13" fillId="14" borderId="93" xfId="0" applyFont="1" applyFill="1" applyBorder="1" applyAlignment="1">
      <alignment horizontal="center" vertical="center"/>
    </xf>
    <xf numFmtId="0" fontId="13" fillId="14" borderId="95" xfId="0" applyFont="1" applyFill="1" applyBorder="1" applyAlignment="1">
      <alignment horizontal="center" vertical="center"/>
    </xf>
    <xf numFmtId="0" fontId="13" fillId="14" borderId="24" xfId="0" applyFont="1" applyFill="1" applyBorder="1" applyAlignment="1">
      <alignment horizontal="center" vertical="center"/>
    </xf>
    <xf numFmtId="0" fontId="38" fillId="10" borderId="0" xfId="0" applyFont="1" applyFill="1" applyBorder="1" applyAlignment="1">
      <alignment horizontal="center" vertical="center"/>
    </xf>
    <xf numFmtId="0" fontId="15" fillId="10" borderId="0" xfId="0" applyFont="1" applyFill="1" applyBorder="1" applyAlignment="1">
      <alignment vertical="center" wrapText="1"/>
    </xf>
    <xf numFmtId="0" fontId="17" fillId="6" borderId="33" xfId="0" applyFont="1" applyFill="1" applyBorder="1" applyAlignment="1">
      <alignment horizontal="center" vertical="center" wrapText="1"/>
    </xf>
    <xf numFmtId="0" fontId="15" fillId="10" borderId="33" xfId="0" applyFont="1" applyFill="1" applyBorder="1" applyAlignment="1">
      <alignment vertical="center" wrapText="1"/>
    </xf>
    <xf numFmtId="0" fontId="35" fillId="5" borderId="10" xfId="0" applyFont="1" applyFill="1" applyBorder="1" applyAlignment="1">
      <alignment vertical="center" wrapText="1"/>
    </xf>
    <xf numFmtId="0" fontId="35" fillId="5" borderId="8" xfId="0" applyFont="1" applyFill="1" applyBorder="1" applyAlignment="1">
      <alignment horizontal="right" vertical="center" wrapText="1"/>
    </xf>
    <xf numFmtId="0" fontId="68" fillId="0" borderId="0" xfId="0" applyFont="1" applyAlignment="1">
      <alignment horizontal="left" vertical="center"/>
    </xf>
    <xf numFmtId="178" fontId="10" fillId="0" borderId="286" xfId="0" applyNumberFormat="1" applyFont="1" applyBorder="1" applyAlignment="1">
      <alignment vertical="center" shrinkToFit="1"/>
    </xf>
    <xf numFmtId="178" fontId="78" fillId="0" borderId="287" xfId="0" applyNumberFormat="1" applyFont="1" applyFill="1" applyBorder="1" applyAlignment="1">
      <alignment vertical="center" shrinkToFit="1"/>
    </xf>
    <xf numFmtId="178" fontId="10" fillId="0" borderId="283" xfId="0" applyNumberFormat="1" applyFont="1" applyBorder="1" applyAlignment="1">
      <alignment vertical="center" shrinkToFit="1"/>
    </xf>
    <xf numFmtId="0" fontId="0" fillId="0" borderId="0" xfId="0" applyFont="1" applyBorder="1" applyAlignment="1">
      <alignment vertical="center"/>
    </xf>
    <xf numFmtId="0" fontId="13" fillId="14" borderId="0" xfId="0" applyFont="1" applyFill="1" applyBorder="1" applyAlignment="1" applyProtection="1">
      <alignment horizontal="center" vertical="center"/>
      <protection locked="0"/>
    </xf>
    <xf numFmtId="0" fontId="8" fillId="0" borderId="0" xfId="0" applyFont="1" applyFill="1"/>
    <xf numFmtId="0" fontId="0" fillId="0" borderId="0" xfId="0" applyFill="1"/>
    <xf numFmtId="0" fontId="13" fillId="0" borderId="0" xfId="0" applyFont="1" applyFill="1" applyBorder="1" applyAlignment="1">
      <alignment vertical="center" shrinkToFit="1"/>
    </xf>
    <xf numFmtId="0" fontId="0" fillId="0" borderId="0" xfId="0" applyFont="1" applyFill="1" applyBorder="1"/>
    <xf numFmtId="176" fontId="13" fillId="0" borderId="0" xfId="0" applyNumberFormat="1" applyFont="1" applyFill="1" applyBorder="1" applyAlignment="1">
      <alignment vertical="center"/>
    </xf>
    <xf numFmtId="0" fontId="0" fillId="0" borderId="0" xfId="0" applyFont="1" applyFill="1" applyBorder="1" applyAlignment="1">
      <alignment horizontal="center"/>
    </xf>
    <xf numFmtId="0" fontId="13" fillId="0" borderId="0" xfId="0" applyFont="1" applyFill="1" applyBorder="1" applyAlignment="1">
      <alignment horizontal="center" vertical="center"/>
    </xf>
    <xf numFmtId="0" fontId="13" fillId="0" borderId="0" xfId="0" applyFont="1" applyFill="1" applyBorder="1" applyAlignment="1">
      <alignment vertical="center"/>
    </xf>
    <xf numFmtId="0" fontId="11" fillId="0" borderId="0" xfId="0" applyFont="1" applyFill="1" applyBorder="1" applyAlignment="1">
      <alignment vertical="center" wrapText="1"/>
    </xf>
    <xf numFmtId="0" fontId="13" fillId="0" borderId="0" xfId="0" applyFont="1" applyFill="1" applyBorder="1" applyAlignment="1">
      <alignment vertical="center" wrapText="1" shrinkToFit="1"/>
    </xf>
    <xf numFmtId="0" fontId="13" fillId="14" borderId="91" xfId="0" applyFont="1" applyFill="1" applyBorder="1" applyAlignment="1" applyProtection="1">
      <alignment horizontal="center" vertical="center"/>
      <protection locked="0"/>
    </xf>
    <xf numFmtId="0" fontId="13" fillId="14" borderId="38" xfId="0" applyFont="1" applyFill="1" applyBorder="1" applyAlignment="1" applyProtection="1">
      <alignment horizontal="center" vertical="center"/>
      <protection locked="0"/>
    </xf>
    <xf numFmtId="49" fontId="17" fillId="0" borderId="6" xfId="0" applyNumberFormat="1" applyFont="1" applyBorder="1" applyAlignment="1">
      <alignment horizontal="left" vertical="center" shrinkToFit="1"/>
    </xf>
    <xf numFmtId="0" fontId="2" fillId="10" borderId="0" xfId="19" applyFill="1" applyProtection="1">
      <alignment vertical="center"/>
    </xf>
    <xf numFmtId="0" fontId="21" fillId="10" borderId="0" xfId="7" applyFill="1" applyProtection="1"/>
    <xf numFmtId="183" fontId="21" fillId="10" borderId="14" xfId="7" applyNumberFormat="1" applyFont="1" applyFill="1" applyBorder="1" applyAlignment="1" applyProtection="1"/>
    <xf numFmtId="0" fontId="2" fillId="0" borderId="0" xfId="19" applyProtection="1">
      <alignment vertical="center"/>
    </xf>
    <xf numFmtId="0" fontId="21" fillId="0" borderId="0" xfId="7" applyProtection="1"/>
    <xf numFmtId="0" fontId="47" fillId="0" borderId="0" xfId="7" applyFont="1" applyProtection="1"/>
    <xf numFmtId="0" fontId="54" fillId="10" borderId="0" xfId="7" applyFont="1" applyFill="1" applyBorder="1" applyAlignment="1" applyProtection="1">
      <alignment vertical="center"/>
    </xf>
    <xf numFmtId="0" fontId="41" fillId="0" borderId="0" xfId="9" applyProtection="1">
      <alignment vertical="center"/>
    </xf>
    <xf numFmtId="0" fontId="50" fillId="10" borderId="0" xfId="7" applyFont="1" applyFill="1" applyBorder="1" applyAlignment="1" applyProtection="1">
      <alignment vertical="center" shrinkToFit="1"/>
    </xf>
    <xf numFmtId="0" fontId="52" fillId="10" borderId="0" xfId="7" applyFont="1" applyFill="1" applyBorder="1" applyAlignment="1" applyProtection="1">
      <alignment vertical="center" shrinkToFit="1"/>
    </xf>
    <xf numFmtId="0" fontId="53" fillId="0" borderId="0" xfId="7" applyFont="1" applyAlignment="1" applyProtection="1">
      <alignment vertical="center"/>
    </xf>
    <xf numFmtId="0" fontId="50" fillId="10" borderId="5" xfId="7" applyFont="1" applyFill="1" applyBorder="1" applyAlignment="1" applyProtection="1">
      <alignment vertical="center"/>
    </xf>
    <xf numFmtId="9" fontId="50" fillId="10" borderId="3" xfId="10" applyFont="1" applyFill="1" applyBorder="1" applyAlignment="1" applyProtection="1">
      <alignment vertical="center"/>
    </xf>
    <xf numFmtId="9" fontId="57" fillId="10" borderId="3" xfId="10" applyFont="1" applyFill="1" applyBorder="1" applyAlignment="1" applyProtection="1">
      <alignment vertical="center" wrapText="1"/>
    </xf>
    <xf numFmtId="9" fontId="57" fillId="10" borderId="2" xfId="10" applyFont="1" applyFill="1" applyBorder="1" applyAlignment="1" applyProtection="1">
      <alignment vertical="center" wrapText="1"/>
    </xf>
    <xf numFmtId="9" fontId="57" fillId="10" borderId="9" xfId="10" applyFont="1" applyFill="1" applyBorder="1" applyAlignment="1" applyProtection="1">
      <alignment vertical="center" wrapText="1"/>
    </xf>
    <xf numFmtId="187" fontId="56" fillId="10" borderId="0" xfId="11" applyNumberFormat="1" applyFont="1" applyFill="1" applyBorder="1" applyAlignment="1" applyProtection="1">
      <alignment horizontal="center" vertical="center"/>
    </xf>
    <xf numFmtId="0" fontId="47" fillId="10" borderId="0" xfId="7" applyFont="1" applyFill="1" applyProtection="1"/>
    <xf numFmtId="0" fontId="47" fillId="10" borderId="0" xfId="7" applyFont="1" applyFill="1" applyBorder="1" applyAlignment="1" applyProtection="1">
      <alignment horizontal="right"/>
    </xf>
    <xf numFmtId="0" fontId="47" fillId="10" borderId="0" xfId="7" applyFont="1" applyFill="1" applyBorder="1" applyProtection="1"/>
    <xf numFmtId="0" fontId="47" fillId="0" borderId="0" xfId="7" applyFont="1" applyBorder="1" applyProtection="1"/>
    <xf numFmtId="0" fontId="47" fillId="18" borderId="0" xfId="7" applyFont="1" applyFill="1" applyProtection="1"/>
    <xf numFmtId="0" fontId="21" fillId="18" borderId="0" xfId="7" applyFill="1" applyProtection="1"/>
    <xf numFmtId="0" fontId="2" fillId="18" borderId="0" xfId="19" applyFill="1" applyProtection="1">
      <alignment vertical="center"/>
    </xf>
    <xf numFmtId="0" fontId="50" fillId="10" borderId="77" xfId="7" applyFont="1" applyFill="1" applyBorder="1" applyAlignment="1" applyProtection="1">
      <alignment vertical="center"/>
    </xf>
    <xf numFmtId="0" fontId="50" fillId="10" borderId="95" xfId="7" applyFont="1" applyFill="1" applyBorder="1" applyAlignment="1" applyProtection="1">
      <alignment vertical="center"/>
    </xf>
    <xf numFmtId="0" fontId="50" fillId="10" borderId="133" xfId="7" applyFont="1" applyFill="1" applyBorder="1" applyAlignment="1" applyProtection="1">
      <alignment vertical="center"/>
    </xf>
    <xf numFmtId="0" fontId="50" fillId="10" borderId="95" xfId="7" applyFont="1" applyFill="1" applyBorder="1" applyAlignment="1" applyProtection="1">
      <alignment horizontal="right" vertical="center"/>
    </xf>
    <xf numFmtId="0" fontId="50" fillId="10" borderId="50" xfId="7" applyFont="1" applyFill="1" applyBorder="1" applyAlignment="1" applyProtection="1">
      <alignment vertical="center"/>
    </xf>
    <xf numFmtId="0" fontId="50" fillId="10" borderId="24" xfId="7" applyFont="1" applyFill="1" applyBorder="1" applyAlignment="1" applyProtection="1">
      <alignment vertical="center"/>
    </xf>
    <xf numFmtId="0" fontId="50" fillId="10" borderId="24" xfId="7" applyFont="1" applyFill="1" applyBorder="1" applyAlignment="1" applyProtection="1">
      <alignment horizontal="right" vertical="center"/>
    </xf>
    <xf numFmtId="0" fontId="50" fillId="10" borderId="5" xfId="7" applyFont="1" applyFill="1" applyBorder="1" applyAlignment="1" applyProtection="1">
      <alignment horizontal="right" vertical="center"/>
    </xf>
    <xf numFmtId="3" fontId="92" fillId="0" borderId="0" xfId="13" applyNumberFormat="1" applyFont="1" applyFill="1" applyBorder="1" applyAlignment="1">
      <alignment vertical="center"/>
    </xf>
    <xf numFmtId="0" fontId="50" fillId="10" borderId="3" xfId="7" applyFont="1" applyFill="1" applyBorder="1" applyAlignment="1" applyProtection="1">
      <alignment vertical="center"/>
    </xf>
    <xf numFmtId="0" fontId="50" fillId="10" borderId="3" xfId="7" applyFont="1" applyFill="1" applyBorder="1" applyAlignment="1" applyProtection="1">
      <alignment horizontal="right" vertical="center"/>
    </xf>
    <xf numFmtId="0" fontId="50" fillId="10" borderId="0" xfId="7" applyFont="1" applyFill="1" applyBorder="1" applyAlignment="1" applyProtection="1">
      <alignment vertical="center"/>
    </xf>
    <xf numFmtId="0" fontId="50" fillId="10" borderId="0" xfId="7" applyFont="1" applyFill="1" applyBorder="1" applyAlignment="1" applyProtection="1">
      <alignment horizontal="right" vertical="center"/>
    </xf>
    <xf numFmtId="0" fontId="50" fillId="10" borderId="9" xfId="7" applyFont="1" applyFill="1" applyBorder="1" applyAlignment="1" applyProtection="1">
      <alignment horizontal="right" vertical="center"/>
    </xf>
    <xf numFmtId="0" fontId="50" fillId="10" borderId="1" xfId="7" applyFont="1" applyFill="1" applyBorder="1" applyAlignment="1" applyProtection="1">
      <alignment horizontal="left" vertical="center"/>
    </xf>
    <xf numFmtId="0" fontId="50" fillId="10" borderId="28" xfId="7" applyFont="1" applyFill="1" applyBorder="1" applyAlignment="1" applyProtection="1">
      <alignment horizontal="left" vertical="center"/>
    </xf>
    <xf numFmtId="0" fontId="2" fillId="10" borderId="46" xfId="19" applyFill="1" applyBorder="1" applyProtection="1">
      <alignment vertical="center"/>
    </xf>
    <xf numFmtId="0" fontId="84" fillId="10" borderId="10" xfId="19" applyFont="1" applyFill="1" applyBorder="1" applyAlignment="1" applyProtection="1">
      <alignment vertical="center"/>
    </xf>
    <xf numFmtId="0" fontId="21" fillId="10" borderId="0" xfId="7" applyFont="1" applyFill="1" applyProtection="1"/>
    <xf numFmtId="0" fontId="61" fillId="10" borderId="0" xfId="7" applyFont="1" applyFill="1" applyProtection="1"/>
    <xf numFmtId="0" fontId="61" fillId="10" borderId="3" xfId="7" applyFont="1" applyFill="1" applyBorder="1" applyAlignment="1" applyProtection="1">
      <alignment shrinkToFit="1"/>
    </xf>
    <xf numFmtId="0" fontId="61" fillId="10" borderId="3" xfId="7" applyNumberFormat="1" applyFont="1" applyFill="1" applyBorder="1" applyAlignment="1" applyProtection="1">
      <alignment shrinkToFit="1"/>
    </xf>
    <xf numFmtId="0" fontId="50" fillId="10" borderId="155" xfId="7" applyFont="1" applyFill="1" applyBorder="1" applyAlignment="1" applyProtection="1">
      <alignment horizontal="left" vertical="center"/>
    </xf>
    <xf numFmtId="0" fontId="50" fillId="10" borderId="156" xfId="7" applyFont="1" applyFill="1" applyBorder="1" applyAlignment="1" applyProtection="1">
      <alignment horizontal="left" vertical="center"/>
    </xf>
    <xf numFmtId="0" fontId="50" fillId="10" borderId="3" xfId="7" applyFont="1" applyFill="1" applyBorder="1" applyAlignment="1" applyProtection="1">
      <alignment horizontal="center" vertical="center"/>
    </xf>
    <xf numFmtId="0" fontId="50" fillId="10" borderId="16" xfId="7" applyFont="1" applyFill="1" applyBorder="1" applyAlignment="1" applyProtection="1">
      <alignment horizontal="left" vertical="center"/>
    </xf>
    <xf numFmtId="0" fontId="50" fillId="10" borderId="3" xfId="7" applyFont="1" applyFill="1" applyBorder="1" applyAlignment="1" applyProtection="1">
      <alignment horizontal="left" vertical="center"/>
    </xf>
    <xf numFmtId="0" fontId="47" fillId="0" borderId="0" xfId="7" applyFont="1" applyFill="1" applyBorder="1" applyProtection="1"/>
    <xf numFmtId="0" fontId="47" fillId="0" borderId="0" xfId="7" applyFont="1" applyFill="1" applyProtection="1"/>
    <xf numFmtId="0" fontId="21" fillId="0" borderId="0" xfId="7" applyFill="1" applyProtection="1"/>
    <xf numFmtId="0" fontId="2" fillId="0" borderId="0" xfId="19" applyFill="1" applyProtection="1">
      <alignment vertical="center"/>
    </xf>
    <xf numFmtId="0" fontId="50" fillId="17" borderId="3" xfId="7" applyFont="1" applyFill="1" applyBorder="1" applyAlignment="1" applyProtection="1">
      <alignment horizontal="left" vertical="center"/>
    </xf>
    <xf numFmtId="0" fontId="50" fillId="17" borderId="3" xfId="7" applyFont="1" applyFill="1" applyBorder="1" applyAlignment="1" applyProtection="1">
      <alignment horizontal="right" vertical="center"/>
    </xf>
    <xf numFmtId="0" fontId="50" fillId="17" borderId="3" xfId="7" applyFont="1" applyFill="1" applyBorder="1" applyAlignment="1" applyProtection="1">
      <alignment horizontal="center" vertical="center"/>
    </xf>
    <xf numFmtId="0" fontId="50" fillId="17" borderId="16" xfId="7" applyFont="1" applyFill="1" applyBorder="1" applyAlignment="1" applyProtection="1">
      <alignment horizontal="left" vertical="center"/>
    </xf>
    <xf numFmtId="0" fontId="50" fillId="17" borderId="1" xfId="7" applyFont="1" applyFill="1" applyBorder="1" applyAlignment="1" applyProtection="1">
      <alignment horizontal="left" vertical="center"/>
    </xf>
    <xf numFmtId="0" fontId="50" fillId="17" borderId="10" xfId="7" applyFont="1" applyFill="1" applyBorder="1" applyAlignment="1" applyProtection="1">
      <alignment horizontal="left" vertical="center"/>
    </xf>
    <xf numFmtId="0" fontId="3" fillId="0" borderId="0" xfId="17" applyProtection="1">
      <alignment vertical="center"/>
    </xf>
    <xf numFmtId="3" fontId="92" fillId="0" borderId="0" xfId="13" applyNumberFormat="1" applyFont="1" applyFill="1" applyBorder="1" applyAlignment="1" applyProtection="1">
      <alignment vertical="center"/>
    </xf>
    <xf numFmtId="0" fontId="95" fillId="0" borderId="0" xfId="8" applyFont="1" applyProtection="1">
      <alignment vertical="center"/>
    </xf>
    <xf numFmtId="0" fontId="89" fillId="0" borderId="0" xfId="8" applyFont="1" applyProtection="1">
      <alignment vertical="center"/>
    </xf>
    <xf numFmtId="0" fontId="13" fillId="0" borderId="0" xfId="0" applyFont="1" applyFill="1" applyBorder="1" applyAlignment="1" applyProtection="1">
      <alignment horizontal="center" vertical="center"/>
      <protection locked="0"/>
    </xf>
    <xf numFmtId="0" fontId="90" fillId="10" borderId="0" xfId="7" applyFont="1" applyFill="1" applyBorder="1" applyAlignment="1" applyProtection="1">
      <alignment horizontal="left" vertical="center"/>
    </xf>
    <xf numFmtId="0" fontId="91" fillId="10" borderId="0" xfId="7" applyFont="1" applyFill="1" applyBorder="1" applyAlignment="1" applyProtection="1">
      <alignment horizontal="center" vertical="center"/>
    </xf>
    <xf numFmtId="1" fontId="50" fillId="10" borderId="0" xfId="7" applyNumberFormat="1" applyFont="1" applyFill="1" applyBorder="1" applyAlignment="1" applyProtection="1">
      <alignment horizontal="right" vertical="center"/>
    </xf>
    <xf numFmtId="0" fontId="21" fillId="10" borderId="0" xfId="7" applyFont="1" applyFill="1" applyBorder="1" applyProtection="1"/>
    <xf numFmtId="0" fontId="0" fillId="0" borderId="0" xfId="0" applyFont="1" applyAlignment="1">
      <alignment vertical="center"/>
    </xf>
    <xf numFmtId="0" fontId="13" fillId="0" borderId="0" xfId="0" applyFont="1" applyBorder="1" applyAlignment="1">
      <alignment horizontal="center" vertical="center" wrapText="1"/>
    </xf>
    <xf numFmtId="178" fontId="13" fillId="0" borderId="0" xfId="0" applyNumberFormat="1" applyFont="1" applyBorder="1" applyAlignment="1">
      <alignment vertical="center" shrinkToFit="1"/>
    </xf>
    <xf numFmtId="38" fontId="13" fillId="0" borderId="0" xfId="2" applyFont="1" applyFill="1" applyBorder="1" applyAlignment="1">
      <alignment vertical="center" shrinkToFit="1"/>
    </xf>
    <xf numFmtId="178" fontId="13" fillId="0" borderId="0" xfId="0" applyNumberFormat="1" applyFont="1" applyFill="1" applyBorder="1" applyAlignment="1">
      <alignment vertical="center" shrinkToFit="1"/>
    </xf>
    <xf numFmtId="38" fontId="13" fillId="0" borderId="320" xfId="2" applyFont="1" applyFill="1" applyBorder="1" applyAlignment="1">
      <alignment vertical="center" shrinkToFit="1"/>
    </xf>
    <xf numFmtId="178" fontId="13" fillId="0" borderId="320" xfId="0" applyNumberFormat="1" applyFont="1" applyFill="1" applyBorder="1" applyAlignment="1">
      <alignment vertical="center" shrinkToFit="1"/>
    </xf>
    <xf numFmtId="178" fontId="68" fillId="11" borderId="29" xfId="0" applyNumberFormat="1" applyFont="1" applyFill="1" applyBorder="1" applyAlignment="1">
      <alignment horizontal="center" vertical="center"/>
    </xf>
    <xf numFmtId="38" fontId="13" fillId="14" borderId="127" xfId="2" applyFont="1" applyFill="1" applyBorder="1" applyAlignment="1">
      <alignment vertical="center" shrinkToFit="1"/>
    </xf>
    <xf numFmtId="38" fontId="13" fillId="14" borderId="114" xfId="2" applyFont="1" applyFill="1" applyBorder="1" applyAlignment="1">
      <alignment vertical="center" shrinkToFit="1"/>
    </xf>
    <xf numFmtId="0" fontId="1" fillId="10" borderId="0" xfId="19" applyFont="1" applyFill="1" applyProtection="1">
      <alignment vertical="center"/>
    </xf>
    <xf numFmtId="0" fontId="35" fillId="11" borderId="236" xfId="0" applyFont="1" applyFill="1" applyBorder="1" applyAlignment="1">
      <alignment horizontal="right" vertical="center"/>
    </xf>
    <xf numFmtId="38" fontId="13" fillId="14" borderId="322" xfId="2" applyFont="1" applyFill="1" applyBorder="1" applyAlignment="1">
      <alignment vertical="center" shrinkToFit="1"/>
    </xf>
    <xf numFmtId="178" fontId="13" fillId="0" borderId="323" xfId="0" applyNumberFormat="1" applyFont="1" applyFill="1" applyBorder="1" applyAlignment="1">
      <alignment vertical="center" shrinkToFit="1"/>
    </xf>
    <xf numFmtId="179" fontId="102" fillId="6" borderId="130" xfId="0" applyNumberFormat="1" applyFont="1" applyFill="1" applyBorder="1" applyAlignment="1" applyProtection="1">
      <alignment horizontal="center" vertical="center" shrinkToFit="1"/>
      <protection locked="0"/>
    </xf>
    <xf numFmtId="0" fontId="102" fillId="14" borderId="209" xfId="0" applyFont="1" applyFill="1" applyBorder="1" applyAlignment="1" applyProtection="1">
      <alignment horizontal="center" vertical="center" shrinkToFit="1"/>
      <protection locked="0"/>
    </xf>
    <xf numFmtId="0" fontId="101" fillId="4" borderId="262" xfId="0" applyFont="1" applyFill="1" applyBorder="1" applyAlignment="1">
      <alignment horizontal="center" vertical="center"/>
    </xf>
    <xf numFmtId="0" fontId="98" fillId="0" borderId="32" xfId="0" applyFont="1" applyBorder="1" applyAlignment="1">
      <alignment vertical="center"/>
    </xf>
    <xf numFmtId="0" fontId="101" fillId="0" borderId="0" xfId="0" applyFont="1" applyAlignment="1">
      <alignment horizontal="center" vertical="center"/>
    </xf>
    <xf numFmtId="176" fontId="102" fillId="0" borderId="0" xfId="0" applyNumberFormat="1" applyFont="1" applyAlignment="1">
      <alignment vertical="center" shrinkToFit="1"/>
    </xf>
    <xf numFmtId="0" fontId="101" fillId="0" borderId="0" xfId="0" applyFont="1" applyAlignment="1">
      <alignment horizontal="left" vertical="center"/>
    </xf>
    <xf numFmtId="0" fontId="99" fillId="0" borderId="71" xfId="0" applyFont="1" applyBorder="1"/>
    <xf numFmtId="0" fontId="99" fillId="0" borderId="0" xfId="0" applyFont="1"/>
    <xf numFmtId="0" fontId="101" fillId="0" borderId="43" xfId="0" applyFont="1" applyFill="1" applyBorder="1" applyAlignment="1">
      <alignment vertical="center"/>
    </xf>
    <xf numFmtId="0" fontId="101" fillId="0" borderId="73" xfId="0" applyFont="1" applyFill="1" applyBorder="1" applyAlignment="1">
      <alignment vertical="center"/>
    </xf>
    <xf numFmtId="0" fontId="101" fillId="0" borderId="44" xfId="0" applyFont="1" applyFill="1" applyBorder="1" applyAlignment="1">
      <alignment vertical="center"/>
    </xf>
    <xf numFmtId="0" fontId="101" fillId="0" borderId="12" xfId="0" applyFont="1" applyFill="1" applyBorder="1" applyAlignment="1">
      <alignment horizontal="center" vertical="center"/>
    </xf>
    <xf numFmtId="0" fontId="101" fillId="0" borderId="12" xfId="0" applyFont="1" applyFill="1" applyBorder="1" applyAlignment="1">
      <alignment horizontal="left" vertical="center"/>
    </xf>
    <xf numFmtId="0" fontId="101" fillId="0" borderId="0" xfId="0" applyFont="1" applyFill="1" applyBorder="1" applyAlignment="1">
      <alignment horizontal="left" vertical="center"/>
    </xf>
    <xf numFmtId="0" fontId="101" fillId="0" borderId="13" xfId="0" applyFont="1" applyFill="1" applyBorder="1" applyAlignment="1">
      <alignment horizontal="left" vertical="center"/>
    </xf>
    <xf numFmtId="0" fontId="101" fillId="0" borderId="27" xfId="0" applyFont="1" applyFill="1" applyBorder="1" applyAlignment="1">
      <alignment horizontal="center" vertical="center"/>
    </xf>
    <xf numFmtId="0" fontId="101" fillId="0" borderId="0" xfId="0" applyFont="1" applyBorder="1" applyAlignment="1">
      <alignment horizontal="center" vertical="center"/>
    </xf>
    <xf numFmtId="0" fontId="96" fillId="0" borderId="0" xfId="0" applyFont="1" applyBorder="1" applyAlignment="1">
      <alignment horizontal="left" vertical="center" shrinkToFit="1"/>
    </xf>
    <xf numFmtId="0" fontId="101" fillId="0" borderId="0" xfId="0" applyFont="1" applyBorder="1" applyAlignment="1">
      <alignment horizontal="left" vertical="center" shrinkToFit="1"/>
    </xf>
    <xf numFmtId="0" fontId="101" fillId="0" borderId="63" xfId="0" applyFont="1" applyBorder="1" applyAlignment="1">
      <alignment horizontal="left" vertical="center" shrinkToFit="1"/>
    </xf>
    <xf numFmtId="176" fontId="102" fillId="10" borderId="85" xfId="0" applyNumberFormat="1" applyFont="1" applyFill="1" applyBorder="1" applyAlignment="1">
      <alignment vertical="center" shrinkToFit="1"/>
    </xf>
    <xf numFmtId="176" fontId="102" fillId="10" borderId="63" xfId="0" applyNumberFormat="1" applyFont="1" applyFill="1" applyBorder="1" applyAlignment="1">
      <alignment vertical="center" shrinkToFit="1"/>
    </xf>
    <xf numFmtId="176" fontId="102" fillId="10" borderId="86" xfId="0" applyNumberFormat="1" applyFont="1" applyFill="1" applyBorder="1" applyAlignment="1">
      <alignment horizontal="right" vertical="center" shrinkToFit="1"/>
    </xf>
    <xf numFmtId="38" fontId="102" fillId="14" borderId="172" xfId="2" applyFont="1" applyFill="1" applyBorder="1" applyAlignment="1">
      <alignment vertical="center" shrinkToFit="1"/>
    </xf>
    <xf numFmtId="38" fontId="102" fillId="14" borderId="63" xfId="2" applyFont="1" applyFill="1" applyBorder="1" applyAlignment="1">
      <alignment vertical="center" shrinkToFit="1"/>
    </xf>
    <xf numFmtId="38" fontId="102" fillId="14" borderId="86" xfId="2" applyFont="1" applyFill="1" applyBorder="1" applyAlignment="1">
      <alignment horizontal="right" vertical="center" shrinkToFit="1"/>
    </xf>
    <xf numFmtId="38" fontId="102" fillId="14" borderId="89" xfId="2" applyFont="1" applyFill="1" applyBorder="1" applyAlignment="1">
      <alignment horizontal="right" vertical="center" shrinkToFit="1"/>
    </xf>
    <xf numFmtId="0" fontId="99" fillId="0" borderId="0" xfId="0" applyFont="1" applyBorder="1"/>
    <xf numFmtId="0" fontId="101" fillId="0" borderId="0" xfId="0" applyFont="1" applyAlignment="1">
      <alignment vertical="center"/>
    </xf>
    <xf numFmtId="0" fontId="102" fillId="0" borderId="0" xfId="0" applyFont="1" applyAlignment="1">
      <alignment vertical="center"/>
    </xf>
    <xf numFmtId="0" fontId="107" fillId="0" borderId="0" xfId="0" applyFont="1"/>
    <xf numFmtId="0" fontId="105" fillId="0" borderId="0" xfId="0" applyFont="1"/>
    <xf numFmtId="49" fontId="101" fillId="0" borderId="0" xfId="0" applyNumberFormat="1" applyFont="1" applyAlignment="1">
      <alignment horizontal="center" vertical="center"/>
    </xf>
    <xf numFmtId="49" fontId="101" fillId="0" borderId="0" xfId="0" applyNumberFormat="1" applyFont="1" applyAlignment="1">
      <alignment horizontal="center" vertical="center" shrinkToFit="1"/>
    </xf>
    <xf numFmtId="0" fontId="101" fillId="0" borderId="0" xfId="0" applyFont="1" applyAlignment="1">
      <alignment horizontal="left" vertical="center" shrinkToFit="1"/>
    </xf>
    <xf numFmtId="0" fontId="102" fillId="0" borderId="0" xfId="0" applyFont="1" applyAlignment="1">
      <alignment horizontal="left" vertical="center" shrinkToFit="1"/>
    </xf>
    <xf numFmtId="0" fontId="101" fillId="0" borderId="0" xfId="0" applyFont="1" applyAlignment="1">
      <alignment vertical="center" shrinkToFit="1"/>
    </xf>
    <xf numFmtId="0" fontId="96" fillId="0" borderId="0" xfId="0" applyFont="1" applyAlignment="1">
      <alignment vertical="center"/>
    </xf>
    <xf numFmtId="0" fontId="13" fillId="14" borderId="0" xfId="0" applyFont="1" applyFill="1" applyAlignment="1" applyProtection="1">
      <alignment vertical="center"/>
      <protection locked="0"/>
    </xf>
    <xf numFmtId="179" fontId="67" fillId="0" borderId="115" xfId="16" applyNumberFormat="1" applyFont="1" applyBorder="1" applyAlignment="1" applyProtection="1">
      <alignment vertical="center" shrinkToFit="1"/>
      <protection locked="0"/>
    </xf>
    <xf numFmtId="179" fontId="67" fillId="0" borderId="179" xfId="16" applyNumberFormat="1" applyFont="1" applyBorder="1" applyAlignment="1" applyProtection="1">
      <alignment vertical="center" shrinkToFit="1"/>
      <protection locked="0"/>
    </xf>
    <xf numFmtId="179" fontId="67" fillId="0" borderId="203" xfId="16" applyNumberFormat="1" applyFont="1" applyBorder="1" applyAlignment="1" applyProtection="1">
      <alignment vertical="center" shrinkToFit="1"/>
      <protection locked="0"/>
    </xf>
    <xf numFmtId="179" fontId="67" fillId="0" borderId="204" xfId="16" applyNumberFormat="1" applyFont="1" applyBorder="1" applyAlignment="1" applyProtection="1">
      <alignment vertical="center" shrinkToFit="1"/>
      <protection locked="0"/>
    </xf>
    <xf numFmtId="179" fontId="67" fillId="0" borderId="28" xfId="16" applyNumberFormat="1" applyFont="1" applyBorder="1" applyAlignment="1" applyProtection="1">
      <alignment vertical="center" shrinkToFit="1"/>
      <protection locked="0"/>
    </xf>
    <xf numFmtId="179" fontId="67" fillId="0" borderId="260" xfId="16" applyNumberFormat="1" applyFont="1" applyBorder="1" applyAlignment="1" applyProtection="1">
      <alignment vertical="center" shrinkToFit="1"/>
      <protection locked="0"/>
    </xf>
    <xf numFmtId="179" fontId="67" fillId="0" borderId="77" xfId="2" applyNumberFormat="1" applyFont="1" applyBorder="1" applyAlignment="1" applyProtection="1">
      <alignment vertical="center" shrinkToFit="1"/>
      <protection locked="0"/>
    </xf>
    <xf numFmtId="179" fontId="67" fillId="0" borderId="95" xfId="2" applyNumberFormat="1" applyFont="1" applyBorder="1" applyAlignment="1" applyProtection="1">
      <alignment vertical="center" shrinkToFit="1"/>
      <protection locked="0"/>
    </xf>
    <xf numFmtId="179" fontId="67" fillId="0" borderId="38" xfId="2" applyNumberFormat="1" applyFont="1" applyBorder="1" applyAlignment="1" applyProtection="1">
      <alignment vertical="center" shrinkToFit="1"/>
      <protection locked="0"/>
    </xf>
    <xf numFmtId="179" fontId="67" fillId="0" borderId="11" xfId="16" applyNumberFormat="1" applyFont="1" applyBorder="1" applyAlignment="1" applyProtection="1">
      <alignment vertical="center" shrinkToFit="1"/>
      <protection locked="0"/>
    </xf>
    <xf numFmtId="179" fontId="67" fillId="0" borderId="96" xfId="2" applyNumberFormat="1" applyFont="1" applyBorder="1" applyAlignment="1" applyProtection="1">
      <alignment vertical="center" shrinkToFit="1"/>
      <protection locked="0"/>
    </xf>
    <xf numFmtId="0" fontId="67" fillId="0" borderId="127" xfId="16" applyFont="1" applyBorder="1" applyAlignment="1" applyProtection="1">
      <alignment vertical="center" shrinkToFit="1"/>
      <protection locked="0"/>
    </xf>
    <xf numFmtId="0" fontId="67" fillId="0" borderId="160" xfId="16" applyFont="1" applyBorder="1" applyAlignment="1" applyProtection="1">
      <alignment vertical="center" shrinkToFit="1"/>
      <protection locked="0"/>
    </xf>
    <xf numFmtId="49" fontId="67" fillId="0" borderId="133" xfId="16" applyNumberFormat="1" applyFont="1" applyBorder="1" applyAlignment="1" applyProtection="1">
      <alignment horizontal="center" vertical="center"/>
      <protection locked="0"/>
    </xf>
    <xf numFmtId="49" fontId="67" fillId="0" borderId="210" xfId="16" applyNumberFormat="1" applyFont="1" applyBorder="1" applyAlignment="1" applyProtection="1">
      <alignment horizontal="center" vertical="center"/>
      <protection locked="0"/>
    </xf>
    <xf numFmtId="0" fontId="67" fillId="0" borderId="95" xfId="16" applyFont="1" applyBorder="1" applyAlignment="1" applyProtection="1">
      <alignment vertical="center" shrinkToFit="1"/>
      <protection locked="0"/>
    </xf>
    <xf numFmtId="0" fontId="67" fillId="0" borderId="38" xfId="16" applyFont="1" applyBorder="1" applyAlignment="1" applyProtection="1">
      <alignment vertical="center" shrinkToFit="1"/>
      <protection locked="0"/>
    </xf>
    <xf numFmtId="0" fontId="64" fillId="0" borderId="0" xfId="16" applyFont="1" applyProtection="1">
      <alignment vertical="center"/>
      <protection locked="0"/>
    </xf>
    <xf numFmtId="0" fontId="66" fillId="0" borderId="0" xfId="16" applyFont="1" applyAlignment="1" applyProtection="1">
      <alignment horizontal="center" vertical="center"/>
      <protection locked="0"/>
    </xf>
    <xf numFmtId="0" fontId="67" fillId="0" borderId="0" xfId="16" applyFont="1" applyAlignment="1" applyProtection="1">
      <alignment horizontal="right" vertical="center"/>
      <protection locked="0"/>
    </xf>
    <xf numFmtId="0" fontId="67" fillId="0" borderId="11" xfId="16" applyFont="1" applyBorder="1" applyAlignment="1" applyProtection="1">
      <alignment horizontal="center" vertical="center"/>
      <protection locked="0"/>
    </xf>
    <xf numFmtId="49" fontId="67" fillId="0" borderId="16" xfId="16" applyNumberFormat="1" applyFont="1" applyBorder="1" applyAlignment="1" applyProtection="1">
      <alignment horizontal="center" vertical="center"/>
      <protection locked="0"/>
    </xf>
    <xf numFmtId="0" fontId="67" fillId="0" borderId="29" xfId="16" applyFont="1" applyBorder="1" applyAlignment="1" applyProtection="1">
      <alignment vertical="center" shrinkToFit="1"/>
      <protection locked="0"/>
    </xf>
    <xf numFmtId="49" fontId="67" fillId="0" borderId="7" xfId="16" applyNumberFormat="1" applyFont="1" applyBorder="1" applyAlignment="1" applyProtection="1">
      <alignment horizontal="center" vertical="center"/>
      <protection locked="0"/>
    </xf>
    <xf numFmtId="0" fontId="67" fillId="0" borderId="2" xfId="16" applyFont="1" applyBorder="1" applyAlignment="1" applyProtection="1">
      <alignment vertical="center" shrinkToFit="1"/>
      <protection locked="0"/>
    </xf>
    <xf numFmtId="49" fontId="67" fillId="0" borderId="1" xfId="16" applyNumberFormat="1" applyFont="1" applyBorder="1" applyAlignment="1" applyProtection="1">
      <alignment horizontal="center" vertical="center"/>
      <protection locked="0"/>
    </xf>
    <xf numFmtId="0" fontId="67" fillId="0" borderId="168" xfId="16" applyFont="1" applyBorder="1" applyAlignment="1" applyProtection="1">
      <alignment vertical="center" shrinkToFit="1"/>
      <protection locked="0"/>
    </xf>
    <xf numFmtId="0" fontId="67" fillId="0" borderId="187" xfId="16" applyFont="1" applyBorder="1" applyAlignment="1" applyProtection="1">
      <alignment vertical="center" shrinkToFit="1"/>
      <protection locked="0"/>
    </xf>
    <xf numFmtId="49" fontId="67" fillId="0" borderId="255" xfId="16" applyNumberFormat="1" applyFont="1" applyBorder="1" applyAlignment="1" applyProtection="1">
      <alignment horizontal="center" vertical="center"/>
      <protection locked="0"/>
    </xf>
    <xf numFmtId="0" fontId="67" fillId="0" borderId="33" xfId="16" applyFont="1" applyBorder="1" applyAlignment="1" applyProtection="1">
      <alignment vertical="center" shrinkToFit="1"/>
      <protection locked="0"/>
    </xf>
    <xf numFmtId="49" fontId="67" fillId="0" borderId="258" xfId="16" applyNumberFormat="1" applyFont="1" applyBorder="1" applyAlignment="1" applyProtection="1">
      <alignment horizontal="center" vertical="center"/>
      <protection locked="0"/>
    </xf>
    <xf numFmtId="0" fontId="67" fillId="0" borderId="96" xfId="16" applyFont="1" applyBorder="1" applyAlignment="1" applyProtection="1">
      <alignment vertical="center" shrinkToFit="1"/>
      <protection locked="0"/>
    </xf>
    <xf numFmtId="49" fontId="67" fillId="0" borderId="152" xfId="16" applyNumberFormat="1" applyFont="1" applyBorder="1" applyAlignment="1" applyProtection="1">
      <alignment horizontal="center" vertical="center"/>
      <protection locked="0"/>
    </xf>
    <xf numFmtId="0" fontId="67" fillId="0" borderId="77" xfId="16" applyFont="1" applyBorder="1" applyAlignment="1" applyProtection="1">
      <alignment vertical="center" shrinkToFit="1"/>
      <protection locked="0"/>
    </xf>
    <xf numFmtId="0" fontId="67" fillId="0" borderId="0" xfId="16" applyFont="1" applyAlignment="1" applyProtection="1">
      <alignment vertical="center" shrinkToFit="1"/>
      <protection locked="0"/>
    </xf>
    <xf numFmtId="0" fontId="67" fillId="0" borderId="153" xfId="16" applyFont="1" applyBorder="1" applyAlignment="1" applyProtection="1">
      <alignment vertical="center" shrinkToFit="1"/>
      <protection locked="0"/>
    </xf>
    <xf numFmtId="0" fontId="67" fillId="0" borderId="46" xfId="16" applyFont="1" applyBorder="1" applyProtection="1">
      <alignment vertical="center"/>
      <protection locked="0"/>
    </xf>
    <xf numFmtId="49" fontId="67" fillId="0" borderId="91" xfId="16" applyNumberFormat="1" applyFont="1" applyBorder="1" applyAlignment="1" applyProtection="1">
      <alignment horizontal="center" vertical="center"/>
      <protection locked="0"/>
    </xf>
    <xf numFmtId="0" fontId="67" fillId="0" borderId="92" xfId="16" applyFont="1" applyBorder="1" applyAlignment="1" applyProtection="1">
      <alignment vertical="center" shrinkToFit="1"/>
      <protection locked="0"/>
    </xf>
    <xf numFmtId="49" fontId="67" fillId="0" borderId="142" xfId="16" applyNumberFormat="1" applyFont="1" applyBorder="1" applyAlignment="1" applyProtection="1">
      <alignment horizontal="center" vertical="center"/>
      <protection locked="0"/>
    </xf>
    <xf numFmtId="0" fontId="67" fillId="0" borderId="114" xfId="16" applyFont="1" applyBorder="1" applyAlignment="1" applyProtection="1">
      <alignment vertical="center" shrinkToFit="1"/>
      <protection locked="0"/>
    </xf>
    <xf numFmtId="179" fontId="67" fillId="15" borderId="0" xfId="2" applyNumberFormat="1" applyFont="1" applyFill="1" applyAlignment="1" applyProtection="1">
      <alignment horizontal="right" vertical="center" shrinkToFit="1"/>
    </xf>
    <xf numFmtId="179" fontId="67" fillId="15" borderId="11" xfId="16" applyNumberFormat="1" applyFont="1" applyFill="1" applyBorder="1" applyAlignment="1" applyProtection="1">
      <alignment vertical="center" shrinkToFit="1"/>
    </xf>
    <xf numFmtId="179" fontId="67" fillId="15" borderId="28" xfId="16" applyNumberFormat="1" applyFont="1" applyFill="1" applyBorder="1" applyAlignment="1" applyProtection="1">
      <alignment vertical="center" shrinkToFit="1"/>
    </xf>
    <xf numFmtId="179" fontId="67" fillId="15" borderId="46" xfId="16" applyNumberFormat="1" applyFont="1" applyFill="1" applyBorder="1" applyAlignment="1" applyProtection="1">
      <alignment vertical="center" shrinkToFit="1"/>
    </xf>
    <xf numFmtId="179" fontId="67" fillId="15" borderId="0" xfId="2" applyNumberFormat="1" applyFont="1" applyFill="1" applyAlignment="1" applyProtection="1">
      <alignment vertical="center" shrinkToFit="1"/>
    </xf>
    <xf numFmtId="179" fontId="67" fillId="15" borderId="5" xfId="2" applyNumberFormat="1" applyFont="1" applyFill="1" applyBorder="1" applyAlignment="1" applyProtection="1">
      <alignment vertical="center" shrinkToFit="1"/>
    </xf>
    <xf numFmtId="179" fontId="67" fillId="15" borderId="2" xfId="2" applyNumberFormat="1" applyFont="1" applyFill="1" applyBorder="1" applyAlignment="1" applyProtection="1">
      <alignment vertical="center" shrinkToFit="1"/>
    </xf>
    <xf numFmtId="179" fontId="67" fillId="15" borderId="9" xfId="16" applyNumberFormat="1" applyFont="1" applyFill="1" applyBorder="1" applyAlignment="1" applyProtection="1">
      <alignment vertical="center" shrinkToFit="1"/>
    </xf>
    <xf numFmtId="179" fontId="67" fillId="15" borderId="236" xfId="16" applyNumberFormat="1" applyFont="1" applyFill="1" applyBorder="1" applyAlignment="1" applyProtection="1">
      <alignment vertical="center" shrinkToFit="1"/>
    </xf>
    <xf numFmtId="0" fontId="67" fillId="0" borderId="0" xfId="16" applyFont="1" applyProtection="1">
      <alignment vertical="center"/>
      <protection locked="0"/>
    </xf>
    <xf numFmtId="0" fontId="67" fillId="0" borderId="3" xfId="16" applyFont="1" applyBorder="1" applyAlignment="1" applyProtection="1">
      <alignment vertical="center" shrinkToFit="1"/>
      <protection locked="0"/>
    </xf>
    <xf numFmtId="0" fontId="64" fillId="0" borderId="1" xfId="16" applyFont="1" applyBorder="1" applyProtection="1">
      <alignment vertical="center"/>
      <protection locked="0"/>
    </xf>
    <xf numFmtId="0" fontId="64" fillId="0" borderId="10" xfId="16" applyFont="1" applyBorder="1" applyProtection="1">
      <alignment vertical="center"/>
      <protection locked="0"/>
    </xf>
    <xf numFmtId="0" fontId="64" fillId="0" borderId="5" xfId="16" applyFont="1" applyBorder="1" applyProtection="1">
      <alignment vertical="center"/>
      <protection locked="0"/>
    </xf>
    <xf numFmtId="0" fontId="64" fillId="0" borderId="46" xfId="16" applyFont="1" applyBorder="1" applyProtection="1">
      <alignment vertical="center"/>
      <protection locked="0"/>
    </xf>
    <xf numFmtId="0" fontId="64" fillId="0" borderId="8" xfId="16" applyFont="1" applyBorder="1" applyProtection="1">
      <alignment vertical="center"/>
      <protection locked="0"/>
    </xf>
    <xf numFmtId="0" fontId="16" fillId="0" borderId="0" xfId="0" applyFont="1" applyAlignment="1" applyProtection="1">
      <alignment vertical="center" shrinkToFit="1"/>
      <protection locked="0"/>
    </xf>
    <xf numFmtId="0" fontId="26" fillId="0" borderId="0" xfId="0" applyFont="1" applyProtection="1">
      <protection locked="0"/>
    </xf>
    <xf numFmtId="0" fontId="13" fillId="0" borderId="0" xfId="0" applyFont="1" applyAlignment="1" applyProtection="1">
      <alignment vertical="center"/>
      <protection locked="0"/>
    </xf>
    <xf numFmtId="0" fontId="24" fillId="0" borderId="0" xfId="0" applyFont="1" applyAlignment="1" applyProtection="1">
      <alignment vertical="center"/>
      <protection locked="0"/>
    </xf>
    <xf numFmtId="0" fontId="31" fillId="0" borderId="0" xfId="0" applyFont="1" applyAlignment="1" applyProtection="1">
      <alignment vertical="center"/>
      <protection locked="0"/>
    </xf>
    <xf numFmtId="0" fontId="30" fillId="0" borderId="0" xfId="0" applyFont="1" applyAlignment="1" applyProtection="1">
      <alignment vertical="center"/>
      <protection locked="0"/>
    </xf>
    <xf numFmtId="0" fontId="11" fillId="0" borderId="0" xfId="0" applyFont="1" applyAlignment="1" applyProtection="1">
      <alignment vertical="center"/>
      <protection locked="0"/>
    </xf>
    <xf numFmtId="0" fontId="10" fillId="5" borderId="80" xfId="0" applyFont="1" applyFill="1" applyBorder="1" applyAlignment="1" applyProtection="1">
      <alignment horizontal="center" vertical="center"/>
      <protection locked="0"/>
    </xf>
    <xf numFmtId="0" fontId="10" fillId="5" borderId="129" xfId="0" applyFont="1" applyFill="1" applyBorder="1" applyAlignment="1" applyProtection="1">
      <alignment horizontal="center" vertical="center"/>
      <protection locked="0"/>
    </xf>
    <xf numFmtId="0" fontId="26" fillId="0" borderId="0" xfId="0" applyFont="1" applyBorder="1" applyProtection="1">
      <protection locked="0"/>
    </xf>
    <xf numFmtId="0" fontId="11" fillId="0" borderId="93" xfId="0" applyFont="1" applyBorder="1" applyAlignment="1" applyProtection="1">
      <alignment vertical="center"/>
      <protection locked="0"/>
    </xf>
    <xf numFmtId="0" fontId="11" fillId="0" borderId="100" xfId="0" applyFont="1" applyBorder="1" applyAlignment="1" applyProtection="1">
      <alignment vertical="center"/>
      <protection locked="0"/>
    </xf>
    <xf numFmtId="0" fontId="11" fillId="0" borderId="33" xfId="0" applyFont="1" applyBorder="1" applyAlignment="1" applyProtection="1">
      <alignment vertical="center"/>
      <protection locked="0"/>
    </xf>
    <xf numFmtId="0" fontId="11" fillId="0" borderId="86" xfId="0" applyFont="1" applyBorder="1" applyAlignment="1" applyProtection="1">
      <alignment vertical="center"/>
      <protection locked="0"/>
    </xf>
    <xf numFmtId="0" fontId="11" fillId="0" borderId="86" xfId="0" applyFont="1" applyBorder="1" applyAlignment="1" applyProtection="1">
      <alignment horizontal="center" vertical="center"/>
      <protection locked="0"/>
    </xf>
    <xf numFmtId="0" fontId="13" fillId="6" borderId="96" xfId="0" applyFont="1" applyFill="1" applyBorder="1" applyAlignment="1" applyProtection="1">
      <alignment vertical="center"/>
      <protection locked="0"/>
    </xf>
    <xf numFmtId="0" fontId="11" fillId="0" borderId="25" xfId="0" applyFont="1" applyBorder="1" applyAlignment="1" applyProtection="1">
      <alignment vertical="center"/>
      <protection locked="0"/>
    </xf>
    <xf numFmtId="0" fontId="11" fillId="0" borderId="26" xfId="0" applyFont="1" applyBorder="1" applyAlignment="1" applyProtection="1">
      <alignment vertical="center"/>
      <protection locked="0"/>
    </xf>
    <xf numFmtId="0" fontId="13" fillId="6" borderId="77" xfId="0" applyFont="1" applyFill="1" applyBorder="1" applyAlignment="1" applyProtection="1">
      <alignment vertical="center"/>
      <protection locked="0"/>
    </xf>
    <xf numFmtId="0" fontId="13" fillId="6" borderId="153" xfId="0" applyFont="1" applyFill="1" applyBorder="1" applyAlignment="1" applyProtection="1">
      <alignment vertical="center"/>
      <protection locked="0"/>
    </xf>
    <xf numFmtId="0" fontId="13" fillId="6" borderId="14" xfId="0" applyFont="1" applyFill="1" applyBorder="1" applyAlignment="1" applyProtection="1">
      <alignment vertical="center"/>
      <protection locked="0"/>
    </xf>
    <xf numFmtId="0" fontId="13" fillId="6" borderId="84" xfId="0" applyFont="1" applyFill="1" applyBorder="1" applyAlignment="1" applyProtection="1">
      <alignment vertical="center"/>
      <protection locked="0"/>
    </xf>
    <xf numFmtId="0" fontId="11" fillId="0" borderId="14" xfId="0" applyFont="1" applyBorder="1" applyAlignment="1" applyProtection="1">
      <alignment vertical="center"/>
      <protection locked="0"/>
    </xf>
    <xf numFmtId="0" fontId="11" fillId="0" borderId="89" xfId="0" applyFont="1" applyBorder="1" applyAlignment="1" applyProtection="1">
      <alignment vertical="center"/>
      <protection locked="0"/>
    </xf>
    <xf numFmtId="0" fontId="13" fillId="0" borderId="5" xfId="0" applyFont="1" applyBorder="1" applyAlignment="1" applyProtection="1">
      <alignment horizontal="center" vertical="center" wrapText="1"/>
      <protection locked="0"/>
    </xf>
    <xf numFmtId="0" fontId="13" fillId="0" borderId="8" xfId="0" applyFont="1" applyBorder="1" applyAlignment="1" applyProtection="1">
      <alignment horizontal="center" vertical="center"/>
      <protection locked="0"/>
    </xf>
    <xf numFmtId="0" fontId="13" fillId="0" borderId="10" xfId="0" applyFont="1" applyBorder="1" applyAlignment="1" applyProtection="1">
      <alignment horizontal="center" vertical="center"/>
      <protection locked="0"/>
    </xf>
    <xf numFmtId="176" fontId="13" fillId="0" borderId="8" xfId="0" applyNumberFormat="1" applyFont="1" applyBorder="1" applyAlignment="1" applyProtection="1">
      <alignment vertical="center"/>
      <protection locked="0"/>
    </xf>
    <xf numFmtId="0" fontId="10" fillId="0" borderId="0" xfId="0" applyFont="1" applyAlignment="1" applyProtection="1">
      <alignment horizontal="left" vertical="center"/>
      <protection locked="0"/>
    </xf>
    <xf numFmtId="0" fontId="10" fillId="0" borderId="63" xfId="0" applyFont="1" applyBorder="1" applyAlignment="1" applyProtection="1">
      <alignment horizontal="left" vertical="center"/>
      <protection locked="0"/>
    </xf>
    <xf numFmtId="0" fontId="13" fillId="0" borderId="0" xfId="0" applyFont="1" applyAlignment="1" applyProtection="1">
      <alignment horizontal="left" vertical="center"/>
      <protection locked="0"/>
    </xf>
    <xf numFmtId="0" fontId="13" fillId="0" borderId="5" xfId="0" applyFont="1" applyBorder="1" applyAlignment="1" applyProtection="1">
      <alignment horizontal="center" vertical="center"/>
      <protection locked="0"/>
    </xf>
    <xf numFmtId="0" fontId="13" fillId="0" borderId="63" xfId="0" applyFont="1" applyBorder="1" applyAlignment="1" applyProtection="1">
      <alignment vertical="center"/>
      <protection locked="0"/>
    </xf>
    <xf numFmtId="0" fontId="13" fillId="14" borderId="0" xfId="0" applyFont="1" applyFill="1" applyAlignment="1" applyProtection="1">
      <alignment horizontal="left" vertical="center"/>
      <protection locked="0"/>
    </xf>
    <xf numFmtId="0" fontId="13" fillId="0" borderId="63" xfId="0" applyFont="1" applyBorder="1" applyAlignment="1" applyProtection="1">
      <alignment horizontal="left" vertical="center"/>
      <protection locked="0"/>
    </xf>
    <xf numFmtId="0" fontId="10" fillId="0" borderId="0" xfId="0" applyFont="1" applyAlignment="1" applyProtection="1">
      <alignment vertical="center"/>
      <protection locked="0"/>
    </xf>
    <xf numFmtId="0" fontId="10" fillId="0" borderId="63" xfId="0" applyFont="1" applyBorder="1" applyAlignment="1" applyProtection="1">
      <alignment vertical="center"/>
      <protection locked="0"/>
    </xf>
    <xf numFmtId="0" fontId="11" fillId="14" borderId="0" xfId="0" applyFont="1" applyFill="1" applyAlignment="1" applyProtection="1">
      <alignment vertical="center"/>
      <protection locked="0"/>
    </xf>
    <xf numFmtId="0" fontId="11" fillId="0" borderId="63" xfId="0" applyFont="1" applyBorder="1" applyAlignment="1" applyProtection="1">
      <alignment vertical="center"/>
      <protection locked="0"/>
    </xf>
    <xf numFmtId="0" fontId="26" fillId="0" borderId="0" xfId="0" applyFont="1" applyFill="1" applyBorder="1" applyProtection="1">
      <protection locked="0"/>
    </xf>
    <xf numFmtId="0" fontId="26" fillId="0" borderId="63" xfId="0" applyFont="1" applyFill="1" applyBorder="1" applyProtection="1">
      <protection locked="0"/>
    </xf>
    <xf numFmtId="0" fontId="10" fillId="0" borderId="0" xfId="0" applyFont="1" applyBorder="1" applyAlignment="1" applyProtection="1">
      <alignment horizontal="center" vertical="center" textRotation="255" shrinkToFit="1"/>
      <protection locked="0"/>
    </xf>
    <xf numFmtId="0" fontId="10" fillId="0" borderId="0" xfId="0" applyFont="1" applyFill="1" applyBorder="1" applyAlignment="1" applyProtection="1">
      <alignment vertical="center" shrinkToFit="1"/>
      <protection locked="0"/>
    </xf>
    <xf numFmtId="0" fontId="13" fillId="0" borderId="0" xfId="0" applyFont="1" applyFill="1" applyBorder="1" applyAlignment="1" applyProtection="1">
      <alignment horizontal="left" vertical="center"/>
      <protection locked="0"/>
    </xf>
    <xf numFmtId="0" fontId="26" fillId="0" borderId="63" xfId="0" applyFont="1" applyBorder="1" applyProtection="1">
      <protection locked="0"/>
    </xf>
    <xf numFmtId="0" fontId="10" fillId="0" borderId="0" xfId="0" applyFont="1" applyBorder="1" applyAlignment="1" applyProtection="1">
      <alignment vertical="center" shrinkToFit="1"/>
      <protection locked="0"/>
    </xf>
    <xf numFmtId="0" fontId="13" fillId="0" borderId="0" xfId="0" applyFont="1" applyBorder="1" applyAlignment="1" applyProtection="1">
      <alignment horizontal="left" vertical="center"/>
      <protection locked="0"/>
    </xf>
    <xf numFmtId="0" fontId="10" fillId="0" borderId="14" xfId="0" applyFont="1" applyBorder="1" applyAlignment="1" applyProtection="1">
      <alignment horizontal="center" vertical="center" textRotation="255" shrinkToFit="1"/>
      <protection locked="0"/>
    </xf>
    <xf numFmtId="0" fontId="10" fillId="0" borderId="14" xfId="0" applyFont="1" applyBorder="1" applyAlignment="1" applyProtection="1">
      <alignment vertical="center" shrinkToFit="1"/>
      <protection locked="0"/>
    </xf>
    <xf numFmtId="0" fontId="38" fillId="0" borderId="0" xfId="0" applyFont="1" applyAlignment="1" applyProtection="1">
      <alignment horizontal="center" vertical="center"/>
      <protection locked="0"/>
    </xf>
    <xf numFmtId="0" fontId="37" fillId="0" borderId="0" xfId="0" applyFont="1" applyAlignment="1" applyProtection="1">
      <alignment vertical="center"/>
      <protection locked="0"/>
    </xf>
    <xf numFmtId="0" fontId="26" fillId="0" borderId="0" xfId="0" applyFont="1" applyAlignment="1" applyProtection="1">
      <alignment vertical="center"/>
      <protection locked="0"/>
    </xf>
    <xf numFmtId="0" fontId="0" fillId="0" borderId="0" xfId="0" applyFont="1" applyAlignment="1" applyProtection="1">
      <alignment vertical="center"/>
      <protection locked="0"/>
    </xf>
    <xf numFmtId="49" fontId="26" fillId="0" borderId="0" xfId="0" applyNumberFormat="1" applyFont="1" applyAlignment="1" applyProtection="1">
      <alignment vertical="center"/>
      <protection locked="0"/>
    </xf>
    <xf numFmtId="0" fontId="22" fillId="0" borderId="0" xfId="0" applyFont="1" applyAlignment="1" applyProtection="1">
      <alignment horizontal="left" vertical="center"/>
      <protection locked="0"/>
    </xf>
    <xf numFmtId="0" fontId="14" fillId="0" borderId="0" xfId="0" applyFont="1" applyAlignment="1" applyProtection="1">
      <alignment vertical="center"/>
      <protection locked="0"/>
    </xf>
    <xf numFmtId="0" fontId="11" fillId="0" borderId="171" xfId="0" applyFont="1" applyBorder="1" applyAlignment="1" applyProtection="1">
      <alignment vertical="center"/>
      <protection locked="0"/>
    </xf>
    <xf numFmtId="176" fontId="29" fillId="6" borderId="165" xfId="0" applyNumberFormat="1" applyFont="1" applyFill="1" applyBorder="1" applyAlignment="1" applyProtection="1">
      <alignment horizontal="left" vertical="center"/>
      <protection locked="0"/>
    </xf>
    <xf numFmtId="176" fontId="0" fillId="6" borderId="165" xfId="0" applyNumberFormat="1" applyFont="1" applyFill="1" applyBorder="1" applyAlignment="1" applyProtection="1">
      <alignment horizontal="center" vertical="center"/>
      <protection locked="0"/>
    </xf>
    <xf numFmtId="176" fontId="18" fillId="0" borderId="167" xfId="0" applyNumberFormat="1" applyFont="1" applyBorder="1" applyAlignment="1" applyProtection="1">
      <alignment vertical="center"/>
      <protection locked="0"/>
    </xf>
    <xf numFmtId="176" fontId="27" fillId="0" borderId="167" xfId="0" applyNumberFormat="1" applyFont="1" applyBorder="1" applyAlignment="1" applyProtection="1">
      <alignment horizontal="center" vertical="center"/>
      <protection locked="0"/>
    </xf>
    <xf numFmtId="176" fontId="35" fillId="0" borderId="167" xfId="0" applyNumberFormat="1" applyFont="1" applyBorder="1" applyAlignment="1" applyProtection="1">
      <alignment horizontal="center" vertical="center"/>
      <protection locked="0"/>
    </xf>
    <xf numFmtId="176" fontId="18" fillId="0" borderId="168" xfId="0" applyNumberFormat="1" applyFont="1" applyBorder="1" applyAlignment="1" applyProtection="1">
      <alignment vertical="center"/>
      <protection locked="0"/>
    </xf>
    <xf numFmtId="176" fontId="29" fillId="6" borderId="213" xfId="0" applyNumberFormat="1" applyFont="1" applyFill="1" applyBorder="1" applyAlignment="1" applyProtection="1">
      <alignment horizontal="left" vertical="center"/>
      <protection locked="0"/>
    </xf>
    <xf numFmtId="176" fontId="0" fillId="6" borderId="213" xfId="0" applyNumberFormat="1" applyFont="1" applyFill="1" applyBorder="1" applyAlignment="1" applyProtection="1">
      <alignment horizontal="center" vertical="center"/>
      <protection locked="0"/>
    </xf>
    <xf numFmtId="176" fontId="29" fillId="6" borderId="167" xfId="0" applyNumberFormat="1" applyFont="1" applyFill="1" applyBorder="1" applyAlignment="1" applyProtection="1">
      <alignment horizontal="left" vertical="center"/>
      <protection locked="0"/>
    </xf>
    <xf numFmtId="176" fontId="11" fillId="0" borderId="167" xfId="0" applyNumberFormat="1" applyFont="1" applyBorder="1" applyAlignment="1" applyProtection="1">
      <alignment horizontal="center" vertical="center"/>
      <protection locked="0"/>
    </xf>
    <xf numFmtId="176" fontId="11" fillId="0" borderId="167" xfId="0" applyNumberFormat="1" applyFont="1" applyBorder="1" applyAlignment="1" applyProtection="1">
      <alignment vertical="center"/>
      <protection locked="0"/>
    </xf>
    <xf numFmtId="176" fontId="11" fillId="0" borderId="167" xfId="0" applyNumberFormat="1" applyFont="1" applyBorder="1" applyAlignment="1" applyProtection="1">
      <alignment horizontal="left" vertical="center"/>
      <protection locked="0"/>
    </xf>
    <xf numFmtId="176" fontId="11" fillId="0" borderId="168" xfId="0" applyNumberFormat="1" applyFont="1" applyBorder="1" applyAlignment="1" applyProtection="1">
      <alignment vertical="center"/>
      <protection locked="0"/>
    </xf>
    <xf numFmtId="176" fontId="11" fillId="0" borderId="62" xfId="0" applyNumberFormat="1" applyFont="1" applyBorder="1" applyAlignment="1" applyProtection="1">
      <alignment horizontal="center" vertical="center"/>
      <protection locked="0"/>
    </xf>
    <xf numFmtId="176" fontId="11" fillId="0" borderId="58" xfId="0" applyNumberFormat="1" applyFont="1" applyBorder="1" applyAlignment="1" applyProtection="1">
      <alignment horizontal="center" vertical="center"/>
      <protection locked="0"/>
    </xf>
    <xf numFmtId="0" fontId="15" fillId="0" borderId="32" xfId="0" applyFont="1" applyBorder="1" applyAlignment="1" applyProtection="1">
      <alignment horizontal="center" vertical="center" textRotation="255"/>
      <protection locked="0"/>
    </xf>
    <xf numFmtId="0" fontId="11" fillId="0" borderId="0" xfId="0" applyFont="1" applyAlignment="1" applyProtection="1">
      <alignment vertical="center" shrinkToFit="1"/>
      <protection locked="0"/>
    </xf>
    <xf numFmtId="0" fontId="0" fillId="0" borderId="0" xfId="0" applyFont="1" applyAlignment="1" applyProtection="1">
      <alignment vertical="center" shrinkToFit="1"/>
      <protection locked="0"/>
    </xf>
    <xf numFmtId="176" fontId="23" fillId="6" borderId="47" xfId="0" applyNumberFormat="1" applyFont="1" applyFill="1" applyBorder="1" applyAlignment="1" applyProtection="1">
      <alignment horizontal="center" vertical="center"/>
      <protection locked="0"/>
    </xf>
    <xf numFmtId="176" fontId="34" fillId="6" borderId="23" xfId="0" applyNumberFormat="1" applyFont="1" applyFill="1" applyBorder="1" applyAlignment="1" applyProtection="1">
      <alignment horizontal="left" vertical="center"/>
      <protection locked="0"/>
    </xf>
    <xf numFmtId="176" fontId="34" fillId="6" borderId="70" xfId="0" applyNumberFormat="1" applyFont="1" applyFill="1" applyBorder="1" applyAlignment="1" applyProtection="1">
      <alignment horizontal="left" vertical="center"/>
      <protection locked="0"/>
    </xf>
    <xf numFmtId="176" fontId="23" fillId="6" borderId="16" xfId="0" applyNumberFormat="1" applyFont="1" applyFill="1" applyBorder="1" applyAlignment="1" applyProtection="1">
      <alignment horizontal="center" vertical="center" shrinkToFit="1"/>
      <protection locked="0"/>
    </xf>
    <xf numFmtId="0" fontId="11" fillId="0" borderId="32" xfId="0" applyFont="1" applyBorder="1" applyAlignment="1" applyProtection="1">
      <alignment horizontal="center" vertical="center" textRotation="255"/>
      <protection locked="0"/>
    </xf>
    <xf numFmtId="176" fontId="11" fillId="0" borderId="0" xfId="0" applyNumberFormat="1" applyFont="1" applyAlignment="1" applyProtection="1">
      <alignment vertical="center"/>
      <protection locked="0"/>
    </xf>
    <xf numFmtId="176" fontId="11" fillId="0" borderId="0" xfId="0" applyNumberFormat="1" applyFont="1" applyAlignment="1" applyProtection="1">
      <alignment horizontal="right" vertical="center"/>
      <protection locked="0"/>
    </xf>
    <xf numFmtId="176" fontId="11" fillId="0" borderId="1" xfId="0" applyNumberFormat="1" applyFont="1" applyBorder="1" applyAlignment="1" applyProtection="1">
      <alignment vertical="center"/>
      <protection locked="0"/>
    </xf>
    <xf numFmtId="176" fontId="11" fillId="0" borderId="46" xfId="0" applyNumberFormat="1" applyFont="1" applyBorder="1" applyAlignment="1" applyProtection="1">
      <alignment vertical="center"/>
      <protection locked="0"/>
    </xf>
    <xf numFmtId="176" fontId="40" fillId="0" borderId="1" xfId="0" applyNumberFormat="1" applyFont="1" applyBorder="1" applyAlignment="1" applyProtection="1">
      <alignment horizontal="center" vertical="center"/>
      <protection locked="0"/>
    </xf>
    <xf numFmtId="176" fontId="11" fillId="0" borderId="63" xfId="0" applyNumberFormat="1" applyFont="1" applyBorder="1" applyAlignment="1" applyProtection="1">
      <alignment vertical="center"/>
      <protection locked="0"/>
    </xf>
    <xf numFmtId="0" fontId="15" fillId="0" borderId="32" xfId="0" applyFont="1" applyBorder="1" applyAlignment="1" applyProtection="1">
      <alignment horizontal="center" vertical="center"/>
      <protection locked="0"/>
    </xf>
    <xf numFmtId="0" fontId="0" fillId="0" borderId="0" xfId="0" applyFont="1" applyAlignment="1" applyProtection="1">
      <alignment horizontal="center" vertical="center"/>
      <protection locked="0"/>
    </xf>
    <xf numFmtId="0" fontId="39" fillId="4" borderId="60" xfId="0" applyFont="1" applyFill="1" applyBorder="1" applyAlignment="1" applyProtection="1">
      <alignment horizontal="center" vertical="center"/>
      <protection locked="0"/>
    </xf>
    <xf numFmtId="176" fontId="39" fillId="6" borderId="60" xfId="0" applyNumberFormat="1" applyFont="1" applyFill="1" applyBorder="1" applyAlignment="1" applyProtection="1">
      <alignment horizontal="center" vertical="center"/>
      <protection locked="0"/>
    </xf>
    <xf numFmtId="0" fontId="0" fillId="0" borderId="68" xfId="0" applyFont="1" applyBorder="1" applyAlignment="1" applyProtection="1">
      <alignment horizontal="center" vertical="center"/>
      <protection locked="0"/>
    </xf>
    <xf numFmtId="0" fontId="0" fillId="0" borderId="14" xfId="0" applyFont="1" applyBorder="1" applyAlignment="1" applyProtection="1">
      <alignment horizontal="center" vertical="center"/>
      <protection locked="0"/>
    </xf>
    <xf numFmtId="0" fontId="15" fillId="0" borderId="37" xfId="0" applyFont="1" applyBorder="1" applyAlignment="1" applyProtection="1">
      <alignment horizontal="center" vertical="center"/>
      <protection locked="0"/>
    </xf>
    <xf numFmtId="176" fontId="11" fillId="0" borderId="58" xfId="0" applyNumberFormat="1" applyFont="1" applyBorder="1" applyAlignment="1" applyProtection="1">
      <alignment vertical="center"/>
      <protection locked="0"/>
    </xf>
    <xf numFmtId="176" fontId="11" fillId="0" borderId="37" xfId="0" applyNumberFormat="1" applyFont="1" applyBorder="1" applyAlignment="1" applyProtection="1">
      <alignment vertical="center"/>
      <protection locked="0"/>
    </xf>
    <xf numFmtId="0" fontId="81" fillId="0" borderId="0" xfId="0" applyFont="1" applyAlignment="1" applyProtection="1">
      <alignment horizontal="center" vertical="center" wrapText="1"/>
      <protection locked="0"/>
    </xf>
    <xf numFmtId="0" fontId="80" fillId="0" borderId="0" xfId="0" applyFont="1" applyAlignment="1" applyProtection="1">
      <alignment horizontal="left" vertical="center" shrinkToFit="1"/>
      <protection locked="0"/>
    </xf>
    <xf numFmtId="0" fontId="81" fillId="0" borderId="0" xfId="0" applyFont="1" applyAlignment="1" applyProtection="1">
      <alignment vertical="center" wrapText="1"/>
      <protection locked="0"/>
    </xf>
    <xf numFmtId="0" fontId="81" fillId="0" borderId="0" xfId="0" applyFont="1" applyAlignment="1" applyProtection="1">
      <alignment vertical="center"/>
      <protection locked="0"/>
    </xf>
    <xf numFmtId="49" fontId="17" fillId="0" borderId="0" xfId="0" applyNumberFormat="1" applyFont="1" applyAlignment="1" applyProtection="1">
      <alignment vertical="center"/>
      <protection locked="0"/>
    </xf>
    <xf numFmtId="0" fontId="22" fillId="0" borderId="0" xfId="0" applyFont="1" applyAlignment="1" applyProtection="1">
      <alignment vertical="center"/>
      <protection locked="0"/>
    </xf>
    <xf numFmtId="0" fontId="26" fillId="5" borderId="134" xfId="0" applyFont="1" applyFill="1" applyBorder="1" applyProtection="1">
      <protection locked="0"/>
    </xf>
    <xf numFmtId="0" fontId="10" fillId="0" borderId="38" xfId="0" applyFont="1" applyBorder="1" applyAlignment="1" applyProtection="1">
      <alignment vertical="center"/>
      <protection locked="0"/>
    </xf>
    <xf numFmtId="0" fontId="26" fillId="0" borderId="38" xfId="0" applyFont="1" applyBorder="1" applyProtection="1">
      <protection locked="0"/>
    </xf>
    <xf numFmtId="0" fontId="26" fillId="0" borderId="172" xfId="0" applyFont="1" applyBorder="1" applyProtection="1">
      <protection locked="0"/>
    </xf>
    <xf numFmtId="0" fontId="15" fillId="6" borderId="1" xfId="0" applyFont="1" applyFill="1" applyBorder="1" applyAlignment="1" applyProtection="1">
      <alignment horizontal="center" vertical="center" shrinkToFit="1"/>
      <protection locked="0"/>
    </xf>
    <xf numFmtId="0" fontId="10" fillId="0" borderId="0" xfId="0" applyFont="1" applyBorder="1" applyAlignment="1" applyProtection="1">
      <alignment vertical="center"/>
      <protection locked="0"/>
    </xf>
    <xf numFmtId="0" fontId="15" fillId="6" borderId="0" xfId="0" applyFont="1" applyFill="1" applyBorder="1" applyAlignment="1" applyProtection="1">
      <alignment horizontal="center" vertical="center" shrinkToFit="1"/>
      <protection locked="0"/>
    </xf>
    <xf numFmtId="0" fontId="11" fillId="6" borderId="1" xfId="0" applyFont="1" applyFill="1" applyBorder="1" applyAlignment="1" applyProtection="1">
      <alignment vertical="center" shrinkToFit="1"/>
      <protection locked="0"/>
    </xf>
    <xf numFmtId="0" fontId="13" fillId="0" borderId="0" xfId="0" applyFont="1" applyBorder="1" applyAlignment="1" applyProtection="1">
      <alignment vertical="center"/>
      <protection locked="0"/>
    </xf>
    <xf numFmtId="0" fontId="26" fillId="6" borderId="0" xfId="0" applyFont="1" applyFill="1" applyBorder="1" applyProtection="1">
      <protection locked="0"/>
    </xf>
    <xf numFmtId="0" fontId="13" fillId="14" borderId="1" xfId="0" applyFont="1" applyFill="1" applyBorder="1" applyAlignment="1" applyProtection="1">
      <alignment vertical="center"/>
      <protection locked="0"/>
    </xf>
    <xf numFmtId="0" fontId="13" fillId="0" borderId="0" xfId="0" applyFont="1" applyFill="1" applyBorder="1" applyAlignment="1" applyProtection="1">
      <alignment vertical="center"/>
      <protection locked="0"/>
    </xf>
    <xf numFmtId="0" fontId="11" fillId="6" borderId="1" xfId="0" applyFont="1" applyFill="1" applyBorder="1" applyAlignment="1" applyProtection="1">
      <alignment vertical="top" wrapText="1"/>
      <protection locked="0"/>
    </xf>
    <xf numFmtId="0" fontId="11" fillId="6" borderId="10" xfId="0" applyFont="1" applyFill="1" applyBorder="1" applyAlignment="1" applyProtection="1">
      <alignment vertical="top" wrapText="1"/>
      <protection locked="0"/>
    </xf>
    <xf numFmtId="0" fontId="11" fillId="6" borderId="5" xfId="0" applyFont="1" applyFill="1" applyBorder="1" applyAlignment="1" applyProtection="1">
      <alignment vertical="top" wrapText="1"/>
      <protection locked="0"/>
    </xf>
    <xf numFmtId="0" fontId="26" fillId="5" borderId="262" xfId="0" applyFont="1" applyFill="1" applyBorder="1" applyAlignment="1" applyProtection="1">
      <alignment vertical="center"/>
      <protection locked="0"/>
    </xf>
    <xf numFmtId="0" fontId="28" fillId="0" borderId="0" xfId="0" applyFont="1" applyAlignment="1" applyProtection="1">
      <alignment vertical="center"/>
      <protection locked="0"/>
    </xf>
    <xf numFmtId="0" fontId="28" fillId="0" borderId="0" xfId="0" applyFont="1" applyAlignment="1" applyProtection="1">
      <alignment horizontal="center" vertical="center"/>
      <protection locked="0"/>
    </xf>
    <xf numFmtId="0" fontId="29" fillId="0" borderId="0" xfId="0" applyFont="1" applyAlignment="1" applyProtection="1">
      <alignment horizontal="center" vertical="center"/>
      <protection locked="0"/>
    </xf>
    <xf numFmtId="0" fontId="13" fillId="12" borderId="3" xfId="0" applyFont="1" applyFill="1" applyBorder="1" applyAlignment="1" applyProtection="1">
      <alignment horizontal="center" vertical="center"/>
    </xf>
    <xf numFmtId="0" fontId="13" fillId="12" borderId="0" xfId="0" applyFont="1" applyFill="1" applyBorder="1" applyAlignment="1" applyProtection="1">
      <alignment horizontal="center" vertical="center"/>
    </xf>
    <xf numFmtId="0" fontId="10" fillId="0" borderId="0" xfId="0" applyFont="1" applyAlignment="1" applyProtection="1">
      <alignment vertical="center" shrinkToFit="1"/>
      <protection locked="0"/>
    </xf>
    <xf numFmtId="0" fontId="10" fillId="5" borderId="158" xfId="0" applyFont="1" applyFill="1" applyBorder="1" applyAlignment="1" applyProtection="1">
      <alignment horizontal="center" vertical="center"/>
      <protection locked="0"/>
    </xf>
    <xf numFmtId="0" fontId="13" fillId="0" borderId="22" xfId="0" applyFont="1" applyBorder="1" applyAlignment="1" applyProtection="1">
      <alignment vertical="center"/>
      <protection locked="0"/>
    </xf>
    <xf numFmtId="0" fontId="13" fillId="0" borderId="82" xfId="0" applyFont="1" applyBorder="1" applyAlignment="1" applyProtection="1">
      <alignment horizontal="center" vertical="center"/>
      <protection locked="0"/>
    </xf>
    <xf numFmtId="0" fontId="11" fillId="6" borderId="1" xfId="0" applyFont="1" applyFill="1" applyBorder="1" applyAlignment="1" applyProtection="1">
      <alignment vertical="center"/>
      <protection locked="0"/>
    </xf>
    <xf numFmtId="0" fontId="0" fillId="6" borderId="3" xfId="0" applyFont="1" applyFill="1" applyBorder="1" applyAlignment="1" applyProtection="1">
      <alignment vertical="top"/>
      <protection locked="0"/>
    </xf>
    <xf numFmtId="0" fontId="0" fillId="6" borderId="3" xfId="0" applyFont="1" applyFill="1" applyBorder="1" applyAlignment="1" applyProtection="1">
      <alignment horizontal="center" vertical="top" wrapText="1"/>
      <protection locked="0"/>
    </xf>
    <xf numFmtId="0" fontId="0" fillId="6" borderId="29" xfId="0" applyFont="1" applyFill="1" applyBorder="1" applyAlignment="1" applyProtection="1">
      <alignment vertical="top" wrapText="1"/>
      <protection locked="0"/>
    </xf>
    <xf numFmtId="176" fontId="13" fillId="0" borderId="0" xfId="0" applyNumberFormat="1" applyFont="1" applyAlignment="1" applyProtection="1">
      <alignment vertical="center"/>
      <protection locked="0"/>
    </xf>
    <xf numFmtId="0" fontId="0" fillId="6" borderId="0" xfId="0" applyFont="1" applyFill="1" applyAlignment="1" applyProtection="1">
      <alignment vertical="top"/>
      <protection locked="0"/>
    </xf>
    <xf numFmtId="0" fontId="0" fillId="6" borderId="0" xfId="0" applyFont="1" applyFill="1" applyAlignment="1" applyProtection="1">
      <alignment horizontal="center" vertical="top" wrapText="1"/>
      <protection locked="0"/>
    </xf>
    <xf numFmtId="0" fontId="0" fillId="6" borderId="46" xfId="0" applyFont="1" applyFill="1" applyBorder="1" applyAlignment="1" applyProtection="1">
      <alignment vertical="top" wrapText="1"/>
      <protection locked="0"/>
    </xf>
    <xf numFmtId="0" fontId="11" fillId="6" borderId="1" xfId="0" applyFont="1" applyFill="1" applyBorder="1" applyAlignment="1" applyProtection="1">
      <alignment vertical="center" wrapText="1"/>
      <protection locked="0"/>
    </xf>
    <xf numFmtId="0" fontId="11" fillId="6" borderId="0" xfId="0" applyFont="1" applyFill="1" applyAlignment="1" applyProtection="1">
      <alignment vertical="center"/>
      <protection locked="0"/>
    </xf>
    <xf numFmtId="0" fontId="13" fillId="0" borderId="3" xfId="0" applyFont="1" applyBorder="1" applyAlignment="1" applyProtection="1">
      <alignment vertical="center"/>
      <protection locked="0"/>
    </xf>
    <xf numFmtId="0" fontId="13" fillId="0" borderId="14" xfId="0" applyFont="1" applyBorder="1" applyAlignment="1" applyProtection="1">
      <alignment vertical="center"/>
      <protection locked="0"/>
    </xf>
    <xf numFmtId="0" fontId="15" fillId="2" borderId="0" xfId="0" applyFont="1" applyFill="1" applyAlignment="1" applyProtection="1">
      <alignment horizontal="center" vertical="center"/>
      <protection locked="0"/>
    </xf>
    <xf numFmtId="0" fontId="13" fillId="0" borderId="0" xfId="0" applyFont="1" applyAlignment="1" applyProtection="1">
      <alignment horizontal="center" vertical="center" wrapText="1"/>
      <protection locked="0"/>
    </xf>
    <xf numFmtId="0" fontId="78" fillId="0" borderId="0" xfId="0" applyFont="1" applyAlignment="1" applyProtection="1">
      <alignment horizontal="right" vertical="center" wrapText="1"/>
      <protection locked="0"/>
    </xf>
    <xf numFmtId="0" fontId="13" fillId="5" borderId="128" xfId="0" applyFont="1" applyFill="1" applyBorder="1" applyAlignment="1" applyProtection="1">
      <alignment vertical="center"/>
      <protection locked="0"/>
    </xf>
    <xf numFmtId="0" fontId="13" fillId="0" borderId="93" xfId="0" applyFont="1" applyBorder="1" applyAlignment="1" applyProtection="1">
      <alignment vertical="center"/>
      <protection locked="0"/>
    </xf>
    <xf numFmtId="0" fontId="13" fillId="0" borderId="100" xfId="0" applyFont="1" applyBorder="1" applyAlignment="1" applyProtection="1">
      <alignment vertical="center" textRotation="255"/>
      <protection locked="0"/>
    </xf>
    <xf numFmtId="0" fontId="17" fillId="6" borderId="216" xfId="0" applyFont="1" applyFill="1" applyBorder="1" applyAlignment="1" applyProtection="1">
      <alignment horizontal="center" vertical="center"/>
      <protection locked="0"/>
    </xf>
    <xf numFmtId="0" fontId="17" fillId="6" borderId="216" xfId="0" applyFont="1" applyFill="1" applyBorder="1" applyAlignment="1" applyProtection="1">
      <alignment vertical="center"/>
      <protection locked="0"/>
    </xf>
    <xf numFmtId="0" fontId="13" fillId="6" borderId="216" xfId="0" applyFont="1" applyFill="1" applyBorder="1" applyAlignment="1" applyProtection="1">
      <alignment horizontal="center" vertical="center"/>
      <protection locked="0"/>
    </xf>
    <xf numFmtId="0" fontId="13" fillId="6" borderId="217" xfId="0" applyFont="1" applyFill="1" applyBorder="1" applyAlignment="1" applyProtection="1">
      <alignment vertical="center"/>
      <protection locked="0"/>
    </xf>
    <xf numFmtId="0" fontId="13" fillId="0" borderId="53" xfId="0" applyFont="1" applyBorder="1" applyAlignment="1" applyProtection="1">
      <alignment vertical="center"/>
      <protection locked="0"/>
    </xf>
    <xf numFmtId="49" fontId="13" fillId="12" borderId="142" xfId="0" applyNumberFormat="1" applyFont="1" applyFill="1" applyBorder="1" applyAlignment="1" applyProtection="1">
      <alignment vertical="center"/>
      <protection locked="0"/>
    </xf>
    <xf numFmtId="49" fontId="13" fillId="12" borderId="33" xfId="0" applyNumberFormat="1" applyFont="1" applyFill="1" applyBorder="1" applyAlignment="1" applyProtection="1">
      <alignment vertical="center"/>
      <protection locked="0"/>
    </xf>
    <xf numFmtId="0" fontId="13" fillId="6" borderId="33" xfId="0" applyFont="1" applyFill="1" applyBorder="1" applyAlignment="1" applyProtection="1">
      <alignment horizontal="center" vertical="center" shrinkToFit="1"/>
      <protection locked="0"/>
    </xf>
    <xf numFmtId="0" fontId="13" fillId="12" borderId="33" xfId="0" applyFont="1" applyFill="1" applyBorder="1" applyAlignment="1" applyProtection="1">
      <alignment vertical="center" shrinkToFit="1"/>
      <protection locked="0"/>
    </xf>
    <xf numFmtId="0" fontId="13" fillId="6" borderId="33" xfId="0" applyFont="1" applyFill="1" applyBorder="1" applyAlignment="1" applyProtection="1">
      <alignment vertical="center" shrinkToFit="1"/>
      <protection locked="0"/>
    </xf>
    <xf numFmtId="0" fontId="13" fillId="6" borderId="114" xfId="0" applyFont="1" applyFill="1" applyBorder="1" applyAlignment="1" applyProtection="1">
      <alignment vertical="center" shrinkToFit="1"/>
      <protection locked="0"/>
    </xf>
    <xf numFmtId="0" fontId="13" fillId="0" borderId="95" xfId="0" applyFont="1" applyBorder="1" applyAlignment="1" applyProtection="1">
      <alignment vertical="center"/>
      <protection locked="0"/>
    </xf>
    <xf numFmtId="176" fontId="13" fillId="0" borderId="0" xfId="0" applyNumberFormat="1" applyFont="1" applyAlignment="1" applyProtection="1">
      <alignment vertical="center" textRotation="255"/>
      <protection locked="0"/>
    </xf>
    <xf numFmtId="0" fontId="13" fillId="0" borderId="63" xfId="0" applyFont="1" applyBorder="1" applyAlignment="1" applyProtection="1">
      <alignment vertical="center" textRotation="255"/>
      <protection locked="0"/>
    </xf>
    <xf numFmtId="0" fontId="17" fillId="6" borderId="53" xfId="0" applyFont="1" applyFill="1" applyBorder="1" applyAlignment="1" applyProtection="1">
      <alignment vertical="center"/>
      <protection locked="0"/>
    </xf>
    <xf numFmtId="0" fontId="17" fillId="6" borderId="53" xfId="0" applyFont="1" applyFill="1" applyBorder="1" applyAlignment="1" applyProtection="1">
      <alignment horizontal="center" vertical="center"/>
      <protection locked="0"/>
    </xf>
    <xf numFmtId="0" fontId="13" fillId="6" borderId="65" xfId="0" applyFont="1" applyFill="1" applyBorder="1" applyAlignment="1" applyProtection="1">
      <alignment vertical="center"/>
      <protection locked="0"/>
    </xf>
    <xf numFmtId="0" fontId="13" fillId="12" borderId="142" xfId="0" applyFont="1" applyFill="1" applyBorder="1" applyAlignment="1" applyProtection="1">
      <alignment vertical="center"/>
      <protection locked="0"/>
    </xf>
    <xf numFmtId="0" fontId="13" fillId="12" borderId="33" xfId="0" applyFont="1" applyFill="1" applyBorder="1" applyAlignment="1" applyProtection="1">
      <alignment vertical="center"/>
      <protection locked="0"/>
    </xf>
    <xf numFmtId="0" fontId="13" fillId="6" borderId="33" xfId="0" applyFont="1" applyFill="1" applyBorder="1" applyAlignment="1" applyProtection="1">
      <alignment vertical="center"/>
      <protection locked="0"/>
    </xf>
    <xf numFmtId="0" fontId="13" fillId="0" borderId="33" xfId="0" applyFont="1" applyBorder="1" applyAlignment="1" applyProtection="1">
      <alignment vertical="center"/>
      <protection locked="0"/>
    </xf>
    <xf numFmtId="49" fontId="13" fillId="0" borderId="0" xfId="0" applyNumberFormat="1" applyFont="1" applyAlignment="1" applyProtection="1">
      <alignment vertical="center"/>
      <protection locked="0"/>
    </xf>
    <xf numFmtId="49" fontId="13" fillId="0" borderId="0" xfId="0" applyNumberFormat="1" applyFont="1" applyAlignment="1" applyProtection="1">
      <alignment vertical="center" textRotation="255"/>
      <protection locked="0"/>
    </xf>
    <xf numFmtId="49" fontId="13" fillId="0" borderId="63" xfId="0" applyNumberFormat="1" applyFont="1" applyBorder="1" applyAlignment="1" applyProtection="1">
      <alignment vertical="center" textRotation="255"/>
      <protection locked="0"/>
    </xf>
    <xf numFmtId="49" fontId="98" fillId="6" borderId="53" xfId="0" applyNumberFormat="1" applyFont="1" applyFill="1" applyBorder="1" applyAlignment="1" applyProtection="1">
      <alignment vertical="center"/>
      <protection locked="0"/>
    </xf>
    <xf numFmtId="49" fontId="17" fillId="6" borderId="53" xfId="0" applyNumberFormat="1" applyFont="1" applyFill="1" applyBorder="1" applyAlignment="1" applyProtection="1">
      <alignment vertical="center"/>
      <protection locked="0"/>
    </xf>
    <xf numFmtId="49" fontId="13" fillId="6" borderId="53" xfId="0" applyNumberFormat="1" applyFont="1" applyFill="1" applyBorder="1" applyAlignment="1" applyProtection="1">
      <alignment horizontal="center" vertical="center"/>
      <protection locked="0"/>
    </xf>
    <xf numFmtId="49" fontId="13" fillId="6" borderId="53" xfId="0" applyNumberFormat="1" applyFont="1" applyFill="1" applyBorder="1" applyAlignment="1" applyProtection="1">
      <alignment vertical="center"/>
      <protection locked="0"/>
    </xf>
    <xf numFmtId="49" fontId="13" fillId="6" borderId="65" xfId="0" applyNumberFormat="1" applyFont="1" applyFill="1" applyBorder="1" applyAlignment="1" applyProtection="1">
      <alignment vertical="center"/>
      <protection locked="0"/>
    </xf>
    <xf numFmtId="49" fontId="13" fillId="0" borderId="53" xfId="0" applyNumberFormat="1" applyFont="1" applyBorder="1" applyAlignment="1" applyProtection="1">
      <alignment vertical="center"/>
      <protection locked="0"/>
    </xf>
    <xf numFmtId="49" fontId="102" fillId="12" borderId="142" xfId="0" applyNumberFormat="1" applyFont="1" applyFill="1" applyBorder="1" applyAlignment="1" applyProtection="1">
      <alignment vertical="center"/>
      <protection locked="0"/>
    </xf>
    <xf numFmtId="49" fontId="102" fillId="12" borderId="33" xfId="0" applyNumberFormat="1" applyFont="1" applyFill="1" applyBorder="1" applyAlignment="1" applyProtection="1">
      <alignment vertical="center"/>
      <protection locked="0"/>
    </xf>
    <xf numFmtId="49" fontId="98" fillId="6" borderId="0" xfId="0" applyNumberFormat="1" applyFont="1" applyFill="1" applyBorder="1" applyAlignment="1" applyProtection="1">
      <alignment vertical="center"/>
      <protection locked="0"/>
    </xf>
    <xf numFmtId="49" fontId="13" fillId="6" borderId="33" xfId="0" applyNumberFormat="1" applyFont="1" applyFill="1" applyBorder="1" applyAlignment="1" applyProtection="1">
      <alignment vertical="center"/>
      <protection locked="0"/>
    </xf>
    <xf numFmtId="49" fontId="13" fillId="0" borderId="33" xfId="0" applyNumberFormat="1" applyFont="1" applyBorder="1" applyAlignment="1" applyProtection="1">
      <alignment vertical="center"/>
      <protection locked="0"/>
    </xf>
    <xf numFmtId="49" fontId="13" fillId="0" borderId="142" xfId="0" applyNumberFormat="1" applyFont="1" applyBorder="1" applyAlignment="1" applyProtection="1">
      <alignment vertical="center"/>
      <protection locked="0"/>
    </xf>
    <xf numFmtId="49" fontId="13" fillId="0" borderId="1" xfId="0" applyNumberFormat="1" applyFont="1" applyBorder="1" applyAlignment="1" applyProtection="1">
      <alignment vertical="center"/>
      <protection locked="0"/>
    </xf>
    <xf numFmtId="0" fontId="13" fillId="0" borderId="145" xfId="0" applyFont="1" applyBorder="1" applyAlignment="1" applyProtection="1">
      <alignment vertical="center" textRotation="255" shrinkToFit="1"/>
      <protection locked="0"/>
    </xf>
    <xf numFmtId="49" fontId="13" fillId="0" borderId="25" xfId="0" applyNumberFormat="1" applyFont="1" applyBorder="1" applyAlignment="1" applyProtection="1">
      <alignment vertical="center"/>
      <protection locked="0"/>
    </xf>
    <xf numFmtId="49" fontId="13" fillId="0" borderId="26" xfId="0" applyNumberFormat="1" applyFont="1" applyBorder="1" applyAlignment="1" applyProtection="1">
      <alignment vertical="center" textRotation="255"/>
      <protection locked="0"/>
    </xf>
    <xf numFmtId="49" fontId="13" fillId="0" borderId="152" xfId="0" applyNumberFormat="1" applyFont="1" applyBorder="1" applyAlignment="1" applyProtection="1">
      <alignment vertical="center"/>
      <protection locked="0"/>
    </xf>
    <xf numFmtId="49" fontId="13" fillId="0" borderId="78" xfId="0" applyNumberFormat="1" applyFont="1" applyBorder="1" applyAlignment="1" applyProtection="1">
      <alignment vertical="center" textRotation="255"/>
      <protection locked="0"/>
    </xf>
    <xf numFmtId="49" fontId="13" fillId="0" borderId="10" xfId="0" applyNumberFormat="1" applyFont="1" applyBorder="1" applyAlignment="1" applyProtection="1">
      <alignment vertical="center"/>
      <protection locked="0"/>
    </xf>
    <xf numFmtId="49" fontId="13" fillId="0" borderId="72" xfId="0" applyNumberFormat="1" applyFont="1" applyBorder="1" applyAlignment="1" applyProtection="1">
      <alignment vertical="center" textRotation="255"/>
      <protection locked="0"/>
    </xf>
    <xf numFmtId="0" fontId="13" fillId="0" borderId="144" xfId="0" applyFont="1" applyBorder="1" applyAlignment="1" applyProtection="1">
      <alignment vertical="center" textRotation="255" shrinkToFit="1"/>
      <protection locked="0"/>
    </xf>
    <xf numFmtId="0" fontId="13" fillId="0" borderId="78" xfId="0" applyFont="1" applyBorder="1" applyAlignment="1" applyProtection="1">
      <alignment vertical="center" textRotation="255"/>
      <protection locked="0"/>
    </xf>
    <xf numFmtId="49" fontId="13" fillId="0" borderId="133" xfId="0" applyNumberFormat="1" applyFont="1" applyBorder="1" applyAlignment="1" applyProtection="1">
      <alignment vertical="center"/>
      <protection locked="0"/>
    </xf>
    <xf numFmtId="49" fontId="13" fillId="0" borderId="125" xfId="0" applyNumberFormat="1" applyFont="1" applyBorder="1" applyAlignment="1" applyProtection="1">
      <alignment vertical="center" textRotation="255"/>
      <protection locked="0"/>
    </xf>
    <xf numFmtId="0" fontId="13" fillId="0" borderId="155" xfId="0" applyFont="1" applyBorder="1" applyAlignment="1" applyProtection="1">
      <alignment vertical="center"/>
      <protection locked="0"/>
    </xf>
    <xf numFmtId="0" fontId="13" fillId="0" borderId="157" xfId="0" applyFont="1" applyBorder="1" applyAlignment="1" applyProtection="1">
      <alignment horizontal="center" vertical="center"/>
      <protection locked="0"/>
    </xf>
    <xf numFmtId="0" fontId="13" fillId="0" borderId="136" xfId="0" applyFont="1" applyBorder="1" applyAlignment="1" applyProtection="1">
      <alignment vertical="center" textRotation="255" shrinkToFit="1"/>
      <protection locked="0"/>
    </xf>
    <xf numFmtId="0" fontId="13" fillId="0" borderId="25" xfId="0" applyFont="1" applyBorder="1" applyAlignment="1" applyProtection="1">
      <alignment vertical="center"/>
      <protection locked="0"/>
    </xf>
    <xf numFmtId="0" fontId="13" fillId="0" borderId="26" xfId="0" applyFont="1" applyBorder="1" applyAlignment="1" applyProtection="1">
      <alignment vertical="center" textRotation="255"/>
      <protection locked="0"/>
    </xf>
    <xf numFmtId="0" fontId="13" fillId="0" borderId="151" xfId="0" applyFont="1" applyBorder="1" applyAlignment="1" applyProtection="1">
      <alignment vertical="center"/>
      <protection locked="0"/>
    </xf>
    <xf numFmtId="0" fontId="13" fillId="0" borderId="0" xfId="0" applyFont="1" applyAlignment="1" applyProtection="1">
      <alignment vertical="center" textRotation="255" shrinkToFit="1"/>
      <protection locked="0"/>
    </xf>
    <xf numFmtId="0" fontId="13" fillId="5" borderId="134" xfId="0" applyFont="1" applyFill="1" applyBorder="1" applyAlignment="1" applyProtection="1">
      <alignment horizontal="center" vertical="center"/>
      <protection locked="0"/>
    </xf>
    <xf numFmtId="49" fontId="13" fillId="0" borderId="3" xfId="0" applyNumberFormat="1" applyFont="1" applyBorder="1" applyAlignment="1" applyProtection="1">
      <alignment vertical="center"/>
      <protection locked="0"/>
    </xf>
    <xf numFmtId="49" fontId="13" fillId="0" borderId="18" xfId="0" applyNumberFormat="1" applyFont="1" applyBorder="1" applyAlignment="1" applyProtection="1">
      <alignment vertical="center"/>
      <protection locked="0"/>
    </xf>
    <xf numFmtId="176" fontId="10" fillId="0" borderId="0" xfId="0" applyNumberFormat="1" applyFont="1" applyAlignment="1" applyProtection="1">
      <alignment vertical="center"/>
      <protection locked="0"/>
    </xf>
    <xf numFmtId="176" fontId="10" fillId="0" borderId="0" xfId="0" applyNumberFormat="1" applyFont="1" applyAlignment="1" applyProtection="1">
      <alignment vertical="center" textRotation="255"/>
      <protection locked="0"/>
    </xf>
    <xf numFmtId="0" fontId="13" fillId="6" borderId="53" xfId="0" applyFont="1" applyFill="1" applyBorder="1" applyAlignment="1" applyProtection="1">
      <alignment horizontal="center" vertical="center"/>
      <protection locked="0"/>
    </xf>
    <xf numFmtId="49" fontId="10" fillId="0" borderId="0" xfId="0" applyNumberFormat="1" applyFont="1" applyAlignment="1" applyProtection="1">
      <alignment vertical="center"/>
      <protection locked="0"/>
    </xf>
    <xf numFmtId="49" fontId="10" fillId="0" borderId="0" xfId="0" applyNumberFormat="1" applyFont="1" applyAlignment="1" applyProtection="1">
      <alignment vertical="center" textRotation="255"/>
      <protection locked="0"/>
    </xf>
    <xf numFmtId="49" fontId="13" fillId="0" borderId="86" xfId="0" applyNumberFormat="1" applyFont="1" applyBorder="1" applyAlignment="1" applyProtection="1">
      <alignment vertical="center" textRotation="255"/>
      <protection locked="0"/>
    </xf>
    <xf numFmtId="0" fontId="11" fillId="5" borderId="128" xfId="0" applyFont="1" applyFill="1" applyBorder="1" applyAlignment="1" applyProtection="1">
      <alignment vertical="center"/>
      <protection locked="0"/>
    </xf>
    <xf numFmtId="49" fontId="10" fillId="5" borderId="158" xfId="0" applyNumberFormat="1" applyFont="1" applyFill="1" applyBorder="1" applyAlignment="1" applyProtection="1">
      <alignment horizontal="center" vertical="center"/>
      <protection locked="0"/>
    </xf>
    <xf numFmtId="0" fontId="11" fillId="0" borderId="22" xfId="0" applyFont="1" applyBorder="1" applyAlignment="1" applyProtection="1">
      <alignment vertical="center"/>
      <protection locked="0"/>
    </xf>
    <xf numFmtId="0" fontId="11" fillId="0" borderId="82" xfId="0" applyFont="1" applyBorder="1" applyAlignment="1" applyProtection="1">
      <alignment vertical="center"/>
      <protection locked="0"/>
    </xf>
    <xf numFmtId="49" fontId="10" fillId="5" borderId="159" xfId="0" applyNumberFormat="1" applyFont="1" applyFill="1" applyBorder="1" applyAlignment="1" applyProtection="1">
      <alignment horizontal="center" vertical="center"/>
      <protection locked="0"/>
    </xf>
    <xf numFmtId="0" fontId="11" fillId="0" borderId="77" xfId="0" applyFont="1" applyBorder="1" applyAlignment="1" applyProtection="1">
      <alignment vertical="center"/>
      <protection locked="0"/>
    </xf>
    <xf numFmtId="0" fontId="11" fillId="0" borderId="78" xfId="0" applyFont="1" applyBorder="1" applyAlignment="1" applyProtection="1">
      <alignment vertical="center"/>
      <protection locked="0"/>
    </xf>
    <xf numFmtId="49" fontId="10" fillId="5" borderId="132" xfId="0" applyNumberFormat="1" applyFont="1" applyFill="1" applyBorder="1" applyAlignment="1" applyProtection="1">
      <alignment horizontal="center" vertical="center"/>
      <protection locked="0"/>
    </xf>
    <xf numFmtId="0" fontId="13" fillId="0" borderId="10" xfId="0" applyFont="1" applyBorder="1" applyAlignment="1" applyProtection="1">
      <alignment horizontal="center" vertical="center" wrapText="1"/>
      <protection locked="0"/>
    </xf>
    <xf numFmtId="0" fontId="26" fillId="0" borderId="14" xfId="0" applyFont="1" applyBorder="1" applyProtection="1">
      <protection locked="0"/>
    </xf>
    <xf numFmtId="0" fontId="10" fillId="0" borderId="14" xfId="0" applyFont="1" applyBorder="1" applyAlignment="1" applyProtection="1">
      <alignment vertical="center"/>
      <protection locked="0"/>
    </xf>
    <xf numFmtId="0" fontId="10" fillId="0" borderId="89" xfId="0" applyFont="1" applyBorder="1" applyAlignment="1" applyProtection="1">
      <alignment vertical="center"/>
      <protection locked="0"/>
    </xf>
    <xf numFmtId="0" fontId="10" fillId="0" borderId="0" xfId="0" applyFont="1" applyFill="1" applyBorder="1" applyAlignment="1" applyProtection="1">
      <alignment horizontal="center" vertical="center" textRotation="255" shrinkToFit="1"/>
      <protection locked="0"/>
    </xf>
    <xf numFmtId="0" fontId="13" fillId="0" borderId="0" xfId="0" applyFont="1" applyFill="1" applyBorder="1" applyAlignment="1" applyProtection="1">
      <alignment vertical="center" wrapText="1" shrinkToFit="1"/>
      <protection locked="0"/>
    </xf>
    <xf numFmtId="0" fontId="87" fillId="0" borderId="0" xfId="0" applyFont="1" applyFill="1" applyBorder="1" applyAlignment="1" applyProtection="1">
      <alignment horizontal="center" vertical="center" shrinkToFit="1"/>
      <protection locked="0"/>
    </xf>
    <xf numFmtId="0" fontId="87" fillId="0" borderId="4" xfId="0" applyFont="1" applyFill="1" applyBorder="1" applyAlignment="1" applyProtection="1">
      <alignment horizontal="center" vertical="center" shrinkToFit="1"/>
      <protection locked="0"/>
    </xf>
    <xf numFmtId="0" fontId="26" fillId="0" borderId="87" xfId="0" applyFont="1" applyBorder="1" applyProtection="1">
      <protection locked="0"/>
    </xf>
    <xf numFmtId="0" fontId="16" fillId="0" borderId="88" xfId="0" applyFont="1" applyBorder="1" applyAlignment="1" applyProtection="1">
      <alignment vertical="center" shrinkToFit="1"/>
      <protection locked="0"/>
    </xf>
    <xf numFmtId="0" fontId="16" fillId="0" borderId="0" xfId="0" applyFont="1" applyAlignment="1" applyProtection="1">
      <alignment horizontal="left" vertical="center"/>
      <protection locked="0"/>
    </xf>
    <xf numFmtId="0" fontId="13" fillId="0" borderId="0" xfId="0" applyFont="1" applyAlignment="1" applyProtection="1">
      <alignment horizontal="left" vertical="top" wrapText="1"/>
      <protection locked="0"/>
    </xf>
    <xf numFmtId="0" fontId="13" fillId="0" borderId="0" xfId="0" applyFont="1" applyAlignment="1" applyProtection="1">
      <alignment horizontal="center" vertical="top" wrapText="1"/>
      <protection locked="0"/>
    </xf>
    <xf numFmtId="0" fontId="26" fillId="0" borderId="0" xfId="0" applyFont="1" applyAlignment="1" applyProtection="1">
      <alignment horizontal="center"/>
      <protection locked="0"/>
    </xf>
    <xf numFmtId="0" fontId="102" fillId="14" borderId="47" xfId="0" applyFont="1" applyFill="1" applyBorder="1" applyAlignment="1" applyProtection="1">
      <alignment horizontal="center" vertical="center"/>
      <protection locked="0"/>
    </xf>
    <xf numFmtId="0" fontId="102" fillId="14" borderId="23" xfId="0" applyFont="1" applyFill="1" applyBorder="1" applyAlignment="1" applyProtection="1">
      <alignment horizontal="center" vertical="center"/>
      <protection locked="0"/>
    </xf>
    <xf numFmtId="0" fontId="108" fillId="6" borderId="111" xfId="0" applyFont="1" applyFill="1" applyBorder="1" applyAlignment="1" applyProtection="1">
      <alignment vertical="center"/>
      <protection locked="0"/>
    </xf>
    <xf numFmtId="0" fontId="108" fillId="6" borderId="38" xfId="0" applyFont="1" applyFill="1" applyBorder="1" applyAlignment="1" applyProtection="1">
      <alignment vertical="center"/>
      <protection locked="0"/>
    </xf>
    <xf numFmtId="0" fontId="108" fillId="6" borderId="63" xfId="0" applyFont="1" applyFill="1" applyBorder="1" applyAlignment="1" applyProtection="1">
      <alignment vertical="center"/>
      <protection locked="0"/>
    </xf>
    <xf numFmtId="0" fontId="108" fillId="6" borderId="35" xfId="0" applyFont="1" applyFill="1" applyBorder="1" applyAlignment="1" applyProtection="1">
      <alignment vertical="center"/>
      <protection locked="0"/>
    </xf>
    <xf numFmtId="0" fontId="108" fillId="6" borderId="5" xfId="0" applyFont="1" applyFill="1" applyBorder="1" applyAlignment="1" applyProtection="1">
      <alignment vertical="center"/>
      <protection locked="0"/>
    </xf>
    <xf numFmtId="0" fontId="110" fillId="6" borderId="5" xfId="0" applyFont="1" applyFill="1" applyBorder="1" applyAlignment="1" applyProtection="1">
      <alignment vertical="center"/>
      <protection locked="0"/>
    </xf>
    <xf numFmtId="0" fontId="110" fillId="6" borderId="5" xfId="0" applyFont="1" applyFill="1" applyBorder="1" applyAlignment="1" applyProtection="1">
      <alignment horizontal="center" vertical="center" shrinkToFit="1"/>
      <protection locked="0"/>
    </xf>
    <xf numFmtId="0" fontId="110" fillId="6" borderId="5" xfId="0" applyFont="1" applyFill="1" applyBorder="1" applyAlignment="1" applyProtection="1">
      <alignment horizontal="left" vertical="center"/>
      <protection locked="0"/>
    </xf>
    <xf numFmtId="0" fontId="110" fillId="0" borderId="72" xfId="0" applyFont="1" applyBorder="1" applyAlignment="1" applyProtection="1">
      <alignment horizontal="center" vertical="center" shrinkToFit="1"/>
      <protection locked="0"/>
    </xf>
    <xf numFmtId="0" fontId="102" fillId="14" borderId="16" xfId="0" applyFont="1" applyFill="1" applyBorder="1" applyAlignment="1" applyProtection="1">
      <alignment horizontal="center" vertical="center"/>
      <protection locked="0"/>
    </xf>
    <xf numFmtId="0" fontId="102" fillId="14" borderId="3" xfId="0" applyFont="1" applyFill="1" applyBorder="1" applyAlignment="1" applyProtection="1">
      <alignment horizontal="center" vertical="center"/>
      <protection locked="0"/>
    </xf>
    <xf numFmtId="0" fontId="102" fillId="14" borderId="1" xfId="0" applyFont="1" applyFill="1" applyBorder="1" applyAlignment="1" applyProtection="1">
      <alignment horizontal="center" vertical="center"/>
      <protection locked="0"/>
    </xf>
    <xf numFmtId="0" fontId="108" fillId="10" borderId="0" xfId="0" applyFont="1" applyFill="1" applyBorder="1" applyAlignment="1" applyProtection="1">
      <alignment horizontal="center" vertical="center"/>
      <protection locked="0"/>
    </xf>
    <xf numFmtId="0" fontId="106" fillId="14" borderId="0" xfId="0" applyFont="1" applyFill="1" applyBorder="1" applyAlignment="1" applyProtection="1">
      <alignment horizontal="left" vertical="center"/>
      <protection locked="0"/>
    </xf>
    <xf numFmtId="0" fontId="108" fillId="10" borderId="178" xfId="0" applyFont="1" applyFill="1" applyBorder="1" applyAlignment="1" applyProtection="1">
      <alignment horizontal="center" vertical="center"/>
      <protection locked="0"/>
    </xf>
    <xf numFmtId="0" fontId="106" fillId="14" borderId="95" xfId="0" applyFont="1" applyFill="1" applyBorder="1" applyAlignment="1" applyProtection="1">
      <alignment horizontal="left" vertical="center"/>
      <protection locked="0"/>
    </xf>
    <xf numFmtId="0" fontId="108" fillId="10" borderId="14" xfId="0" applyFont="1" applyFill="1" applyBorder="1" applyAlignment="1" applyProtection="1">
      <alignment horizontal="center" vertical="center"/>
      <protection locked="0"/>
    </xf>
    <xf numFmtId="0" fontId="106" fillId="14" borderId="14" xfId="0" applyFont="1" applyFill="1" applyBorder="1" applyAlignment="1" applyProtection="1">
      <alignment horizontal="left" vertical="center"/>
      <protection locked="0"/>
    </xf>
    <xf numFmtId="0" fontId="110" fillId="0" borderId="0" xfId="0" applyFont="1" applyAlignment="1" applyProtection="1">
      <alignment horizontal="center" vertical="top"/>
      <protection locked="0"/>
    </xf>
    <xf numFmtId="0" fontId="108" fillId="0" borderId="0" xfId="0" applyFont="1" applyProtection="1">
      <protection locked="0"/>
    </xf>
    <xf numFmtId="0" fontId="110" fillId="0" borderId="0" xfId="0" applyFont="1" applyAlignment="1" applyProtection="1">
      <alignment vertical="center"/>
      <protection locked="0"/>
    </xf>
    <xf numFmtId="0" fontId="8" fillId="0" borderId="0" xfId="0" applyFont="1" applyProtection="1">
      <protection locked="0"/>
    </xf>
    <xf numFmtId="0" fontId="13" fillId="0" borderId="0" xfId="0" applyFont="1" applyAlignment="1" applyProtection="1">
      <alignment vertical="center" wrapText="1"/>
      <protection locked="0"/>
    </xf>
    <xf numFmtId="0" fontId="11" fillId="0" borderId="166" xfId="0" applyFont="1" applyBorder="1" applyAlignment="1" applyProtection="1">
      <alignment vertical="center"/>
      <protection locked="0"/>
    </xf>
    <xf numFmtId="0" fontId="11" fillId="0" borderId="103" xfId="0" applyFont="1" applyBorder="1" applyAlignment="1" applyProtection="1">
      <alignment vertical="center"/>
      <protection locked="0"/>
    </xf>
    <xf numFmtId="0" fontId="11" fillId="0" borderId="104" xfId="0" applyFont="1" applyBorder="1" applyAlignment="1" applyProtection="1">
      <alignment vertical="center"/>
      <protection locked="0"/>
    </xf>
    <xf numFmtId="0" fontId="11" fillId="0" borderId="112" xfId="0" applyFont="1" applyBorder="1" applyAlignment="1" applyProtection="1">
      <alignment vertical="center"/>
      <protection locked="0"/>
    </xf>
    <xf numFmtId="0" fontId="11" fillId="0" borderId="105" xfId="0" applyFont="1" applyBorder="1" applyAlignment="1" applyProtection="1">
      <alignment vertical="center"/>
      <protection locked="0"/>
    </xf>
    <xf numFmtId="0" fontId="11" fillId="0" borderId="0" xfId="0" applyFont="1" applyAlignment="1" applyProtection="1">
      <alignment horizontal="center" vertical="center"/>
      <protection locked="0"/>
    </xf>
    <xf numFmtId="0" fontId="71" fillId="0" borderId="0" xfId="0" applyFont="1" applyBorder="1" applyAlignment="1" applyProtection="1">
      <alignment shrinkToFit="1"/>
      <protection locked="0"/>
    </xf>
    <xf numFmtId="0" fontId="13" fillId="14" borderId="33" xfId="0" applyFont="1" applyFill="1" applyBorder="1" applyAlignment="1" applyProtection="1">
      <alignment horizontal="center" vertical="center"/>
      <protection locked="0"/>
    </xf>
    <xf numFmtId="0" fontId="13" fillId="0" borderId="33" xfId="0" applyFont="1" applyFill="1" applyBorder="1" applyAlignment="1" applyProtection="1">
      <alignment horizontal="center" vertical="center"/>
      <protection locked="0"/>
    </xf>
    <xf numFmtId="0" fontId="13" fillId="14" borderId="213" xfId="0" applyFont="1" applyFill="1" applyBorder="1" applyAlignment="1" applyProtection="1">
      <alignment horizontal="center" vertical="center"/>
      <protection locked="0"/>
    </xf>
    <xf numFmtId="0" fontId="13" fillId="14" borderId="306" xfId="0" applyFont="1" applyFill="1" applyBorder="1" applyAlignment="1" applyProtection="1">
      <alignment horizontal="center" vertical="center"/>
      <protection locked="0"/>
    </xf>
    <xf numFmtId="0" fontId="13" fillId="0" borderId="3" xfId="0" applyFont="1" applyFill="1" applyBorder="1" applyAlignment="1" applyProtection="1">
      <alignment horizontal="center" vertical="center"/>
      <protection locked="0"/>
    </xf>
    <xf numFmtId="0" fontId="13" fillId="14" borderId="193" xfId="0" applyFont="1" applyFill="1" applyBorder="1" applyAlignment="1" applyProtection="1">
      <alignment horizontal="center" vertical="center"/>
      <protection locked="0"/>
    </xf>
    <xf numFmtId="0" fontId="13" fillId="14" borderId="93" xfId="0" applyFont="1" applyFill="1" applyBorder="1" applyAlignment="1" applyProtection="1">
      <alignment horizontal="center" vertical="center"/>
      <protection locked="0"/>
    </xf>
    <xf numFmtId="0" fontId="0" fillId="0" borderId="93" xfId="0" applyBorder="1" applyProtection="1">
      <protection locked="0"/>
    </xf>
    <xf numFmtId="0" fontId="0" fillId="0" borderId="100" xfId="0" applyBorder="1" applyProtection="1">
      <protection locked="0"/>
    </xf>
    <xf numFmtId="0" fontId="13" fillId="2" borderId="33" xfId="0" applyFont="1" applyFill="1" applyBorder="1" applyAlignment="1" applyProtection="1">
      <alignment vertical="center" shrinkToFit="1"/>
      <protection locked="0"/>
    </xf>
    <xf numFmtId="0" fontId="13" fillId="2" borderId="33" xfId="0" applyFont="1" applyFill="1" applyBorder="1" applyAlignment="1" applyProtection="1">
      <alignment horizontal="left" vertical="center" shrinkToFit="1"/>
      <protection locked="0"/>
    </xf>
    <xf numFmtId="0" fontId="13" fillId="2" borderId="5" xfId="0" applyFont="1" applyFill="1" applyBorder="1" applyAlignment="1" applyProtection="1">
      <alignment vertical="center" shrinkToFit="1"/>
      <protection locked="0"/>
    </xf>
    <xf numFmtId="0" fontId="13" fillId="14" borderId="95" xfId="0" applyFont="1" applyFill="1" applyBorder="1" applyAlignment="1" applyProtection="1">
      <alignment horizontal="center" vertical="center"/>
      <protection locked="0"/>
    </xf>
    <xf numFmtId="0" fontId="13" fillId="14" borderId="276" xfId="0" applyFont="1" applyFill="1" applyBorder="1" applyAlignment="1" applyProtection="1">
      <alignment horizontal="center" vertical="center"/>
      <protection locked="0"/>
    </xf>
    <xf numFmtId="0" fontId="13" fillId="14" borderId="175" xfId="0" applyFont="1" applyFill="1" applyBorder="1" applyAlignment="1" applyProtection="1">
      <alignment horizontal="center" vertical="center"/>
      <protection locked="0"/>
    </xf>
    <xf numFmtId="0" fontId="10" fillId="2" borderId="0" xfId="0" applyFont="1" applyFill="1" applyAlignment="1" applyProtection="1">
      <alignment horizontal="center" vertical="center" shrinkToFit="1"/>
      <protection locked="0"/>
    </xf>
    <xf numFmtId="0" fontId="13" fillId="14" borderId="247" xfId="0" applyFont="1" applyFill="1" applyBorder="1" applyAlignment="1" applyProtection="1">
      <alignment horizontal="center" vertical="center"/>
      <protection locked="0"/>
    </xf>
    <xf numFmtId="0" fontId="13" fillId="14" borderId="22" xfId="0" applyFont="1" applyFill="1" applyBorder="1" applyAlignment="1" applyProtection="1">
      <alignment horizontal="center" vertical="center"/>
      <protection locked="0"/>
    </xf>
    <xf numFmtId="0" fontId="10" fillId="2" borderId="5" xfId="0" applyFont="1" applyFill="1" applyBorder="1" applyAlignment="1" applyProtection="1">
      <alignment horizontal="center" vertical="center" shrinkToFit="1"/>
      <protection locked="0"/>
    </xf>
    <xf numFmtId="0" fontId="13" fillId="14" borderId="77" xfId="0" applyFont="1" applyFill="1" applyBorder="1" applyAlignment="1" applyProtection="1">
      <alignment horizontal="center" vertical="center"/>
      <protection locked="0"/>
    </xf>
    <xf numFmtId="0" fontId="13" fillId="2" borderId="14" xfId="0" applyFont="1" applyFill="1" applyBorder="1" applyAlignment="1" applyProtection="1">
      <alignment vertical="center" shrinkToFit="1"/>
      <protection locked="0"/>
    </xf>
    <xf numFmtId="0" fontId="10" fillId="2" borderId="14" xfId="0" applyFont="1" applyFill="1" applyBorder="1" applyAlignment="1" applyProtection="1">
      <alignment horizontal="center" vertical="center" shrinkToFit="1"/>
      <protection locked="0"/>
    </xf>
    <xf numFmtId="0" fontId="0" fillId="0" borderId="0" xfId="0" applyFont="1" applyProtection="1">
      <protection locked="0"/>
    </xf>
    <xf numFmtId="0" fontId="0" fillId="0" borderId="94" xfId="0" applyFont="1" applyBorder="1" applyAlignment="1" applyProtection="1">
      <alignment horizontal="center"/>
      <protection locked="0"/>
    </xf>
    <xf numFmtId="0" fontId="0" fillId="0" borderId="94" xfId="0" applyFont="1" applyBorder="1" applyProtection="1">
      <protection locked="0"/>
    </xf>
    <xf numFmtId="0" fontId="0" fillId="0" borderId="110" xfId="0" applyFont="1" applyBorder="1" applyProtection="1">
      <protection locked="0"/>
    </xf>
    <xf numFmtId="0" fontId="0" fillId="0" borderId="95" xfId="0" applyFont="1" applyBorder="1" applyAlignment="1" applyProtection="1">
      <alignment horizontal="center"/>
      <protection locked="0"/>
    </xf>
    <xf numFmtId="0" fontId="0" fillId="0" borderId="95" xfId="0" applyFont="1" applyBorder="1" applyProtection="1">
      <protection locked="0"/>
    </xf>
    <xf numFmtId="0" fontId="0" fillId="0" borderId="125" xfId="0" applyFont="1" applyBorder="1" applyProtection="1">
      <protection locked="0"/>
    </xf>
    <xf numFmtId="0" fontId="0" fillId="0" borderId="14" xfId="0" applyFont="1" applyBorder="1" applyAlignment="1" applyProtection="1">
      <alignment horizontal="center"/>
      <protection locked="0"/>
    </xf>
    <xf numFmtId="0" fontId="0" fillId="0" borderId="14" xfId="0" applyFont="1" applyBorder="1" applyProtection="1">
      <protection locked="0"/>
    </xf>
    <xf numFmtId="0" fontId="0" fillId="0" borderId="89" xfId="0" applyFont="1" applyBorder="1" applyProtection="1">
      <protection locked="0"/>
    </xf>
    <xf numFmtId="0" fontId="13" fillId="0" borderId="5" xfId="0" applyFont="1" applyBorder="1" applyAlignment="1" applyProtection="1">
      <alignment vertical="center"/>
      <protection locked="0"/>
    </xf>
    <xf numFmtId="0" fontId="13" fillId="0" borderId="15" xfId="0" applyFont="1" applyBorder="1" applyAlignment="1" applyProtection="1">
      <alignment vertical="center"/>
      <protection locked="0"/>
    </xf>
    <xf numFmtId="0" fontId="13" fillId="14" borderId="2" xfId="0" applyFont="1" applyFill="1" applyBorder="1" applyAlignment="1" applyProtection="1">
      <alignment horizontal="center" vertical="center"/>
      <protection locked="0"/>
    </xf>
    <xf numFmtId="0" fontId="13" fillId="0" borderId="2" xfId="0" applyFont="1" applyBorder="1" applyAlignment="1" applyProtection="1">
      <alignment vertical="center"/>
      <protection locked="0"/>
    </xf>
    <xf numFmtId="0" fontId="13" fillId="0" borderId="8" xfId="0" applyFont="1" applyBorder="1" applyAlignment="1" applyProtection="1">
      <alignment vertical="center"/>
      <protection locked="0"/>
    </xf>
    <xf numFmtId="0" fontId="13" fillId="0" borderId="10" xfId="0" applyFont="1" applyBorder="1" applyAlignment="1" applyProtection="1">
      <alignment vertical="center"/>
      <protection locked="0"/>
    </xf>
    <xf numFmtId="0" fontId="12" fillId="0" borderId="0" xfId="0" applyFont="1" applyAlignment="1" applyProtection="1">
      <alignment vertical="center" shrinkToFit="1"/>
      <protection locked="0"/>
    </xf>
    <xf numFmtId="177" fontId="82" fillId="0" borderId="0" xfId="0" applyNumberFormat="1" applyFont="1" applyAlignment="1" applyProtection="1">
      <alignment horizontal="center" vertical="center" shrinkToFit="1"/>
      <protection locked="0"/>
    </xf>
    <xf numFmtId="177" fontId="10" fillId="0" borderId="0" xfId="0" applyNumberFormat="1" applyFont="1" applyAlignment="1" applyProtection="1">
      <alignment horizontal="center" vertical="center" shrinkToFit="1"/>
      <protection locked="0"/>
    </xf>
    <xf numFmtId="177" fontId="10" fillId="14" borderId="0" xfId="0" applyNumberFormat="1" applyFont="1" applyFill="1" applyAlignment="1" applyProtection="1">
      <alignment horizontal="center" vertical="center" shrinkToFit="1"/>
      <protection locked="0"/>
    </xf>
    <xf numFmtId="0" fontId="0" fillId="0" borderId="297" xfId="0" applyFont="1" applyBorder="1" applyProtection="1">
      <protection locked="0"/>
    </xf>
    <xf numFmtId="0" fontId="23" fillId="0" borderId="299" xfId="0" applyFont="1" applyBorder="1" applyAlignment="1" applyProtection="1">
      <alignment horizontal="left" vertical="top" wrapText="1"/>
      <protection locked="0"/>
    </xf>
    <xf numFmtId="0" fontId="0" fillId="0" borderId="0" xfId="0" applyFont="1" applyBorder="1" applyProtection="1">
      <protection locked="0"/>
    </xf>
    <xf numFmtId="0" fontId="0" fillId="0" borderId="300" xfId="0" applyFont="1" applyBorder="1" applyProtection="1">
      <protection locked="0"/>
    </xf>
    <xf numFmtId="0" fontId="23" fillId="0" borderId="301" xfId="0" applyFont="1" applyBorder="1" applyAlignment="1" applyProtection="1">
      <alignment horizontal="left" vertical="top" wrapText="1"/>
      <protection locked="0"/>
    </xf>
    <xf numFmtId="0" fontId="0" fillId="0" borderId="302" xfId="0" applyFont="1" applyBorder="1" applyProtection="1">
      <protection locked="0"/>
    </xf>
    <xf numFmtId="0" fontId="23" fillId="0" borderId="304" xfId="0" applyFont="1" applyBorder="1" applyAlignment="1" applyProtection="1">
      <alignment horizontal="left" vertical="top" wrapText="1"/>
      <protection locked="0"/>
    </xf>
    <xf numFmtId="0" fontId="23" fillId="0" borderId="0" xfId="0" applyFont="1" applyBorder="1" applyAlignment="1" applyProtection="1">
      <alignment horizontal="left" vertical="top" wrapText="1"/>
      <protection locked="0"/>
    </xf>
    <xf numFmtId="0" fontId="10" fillId="0" borderId="0" xfId="0" applyFont="1" applyBorder="1" applyAlignment="1" applyProtection="1">
      <alignment horizontal="distributed" vertical="center"/>
      <protection locked="0"/>
    </xf>
    <xf numFmtId="0" fontId="10" fillId="0" borderId="0" xfId="0" applyFont="1" applyBorder="1" applyAlignment="1" applyProtection="1">
      <alignment horizontal="center" vertical="center" wrapText="1"/>
      <protection locked="0"/>
    </xf>
    <xf numFmtId="0" fontId="13" fillId="0" borderId="0" xfId="0" applyFont="1" applyBorder="1" applyAlignment="1" applyProtection="1">
      <alignment vertical="center" wrapText="1"/>
      <protection locked="0"/>
    </xf>
    <xf numFmtId="0" fontId="11" fillId="0" borderId="0" xfId="0" applyFont="1" applyBorder="1" applyAlignment="1" applyProtection="1">
      <alignment vertical="center" wrapText="1"/>
      <protection locked="0"/>
    </xf>
    <xf numFmtId="0" fontId="77" fillId="0" borderId="0" xfId="0" applyFont="1" applyBorder="1" applyAlignment="1" applyProtection="1">
      <alignment horizontal="justify"/>
      <protection locked="0"/>
    </xf>
    <xf numFmtId="0" fontId="13" fillId="0" borderId="0" xfId="0" applyFont="1" applyBorder="1" applyAlignment="1" applyProtection="1">
      <alignment horizontal="center" vertical="center"/>
      <protection locked="0"/>
    </xf>
    <xf numFmtId="0" fontId="10" fillId="0" borderId="4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68" fillId="0" borderId="27" xfId="0" applyFont="1" applyBorder="1" applyAlignment="1" applyProtection="1">
      <alignment vertical="top" wrapText="1"/>
      <protection locked="0"/>
    </xf>
    <xf numFmtId="49" fontId="25" fillId="14" borderId="19" xfId="0" applyNumberFormat="1" applyFont="1" applyFill="1" applyBorder="1" applyAlignment="1" applyProtection="1">
      <alignment vertical="top"/>
      <protection locked="0"/>
    </xf>
    <xf numFmtId="49" fontId="11" fillId="14" borderId="6" xfId="0" applyNumberFormat="1" applyFont="1" applyFill="1" applyBorder="1" applyAlignment="1" applyProtection="1">
      <alignment vertical="top"/>
      <protection locked="0"/>
    </xf>
    <xf numFmtId="49" fontId="11" fillId="14" borderId="312" xfId="0" applyNumberFormat="1" applyFont="1" applyFill="1" applyBorder="1" applyAlignment="1" applyProtection="1">
      <alignment vertical="top"/>
      <protection locked="0"/>
    </xf>
    <xf numFmtId="49" fontId="25" fillId="14" borderId="16" xfId="0" applyNumberFormat="1" applyFont="1" applyFill="1" applyBorder="1" applyAlignment="1" applyProtection="1">
      <alignment vertical="top"/>
      <protection locked="0"/>
    </xf>
    <xf numFmtId="49" fontId="25" fillId="14" borderId="3" xfId="0" applyNumberFormat="1" applyFont="1" applyFill="1" applyBorder="1" applyAlignment="1" applyProtection="1">
      <alignment vertical="top"/>
      <protection locked="0"/>
    </xf>
    <xf numFmtId="49" fontId="25" fillId="14" borderId="308" xfId="0" applyNumberFormat="1" applyFont="1" applyFill="1" applyBorder="1" applyAlignment="1" applyProtection="1">
      <alignment vertical="top"/>
      <protection locked="0"/>
    </xf>
    <xf numFmtId="49" fontId="25" fillId="14" borderId="278" xfId="0" applyNumberFormat="1" applyFont="1" applyFill="1" applyBorder="1" applyAlignment="1" applyProtection="1">
      <alignment vertical="top"/>
      <protection locked="0"/>
    </xf>
    <xf numFmtId="49" fontId="25" fillId="14" borderId="3" xfId="0" applyNumberFormat="1" applyFont="1" applyFill="1" applyBorder="1" applyAlignment="1" applyProtection="1">
      <alignment vertical="top" wrapText="1"/>
      <protection locked="0"/>
    </xf>
    <xf numFmtId="49" fontId="25" fillId="14" borderId="71" xfId="0" applyNumberFormat="1" applyFont="1" applyFill="1" applyBorder="1" applyAlignment="1" applyProtection="1">
      <alignment vertical="top" wrapText="1"/>
      <protection locked="0"/>
    </xf>
    <xf numFmtId="49" fontId="25" fillId="14" borderId="1" xfId="0" applyNumberFormat="1" applyFont="1" applyFill="1" applyBorder="1" applyAlignment="1" applyProtection="1">
      <alignment vertical="top"/>
      <protection locked="0"/>
    </xf>
    <xf numFmtId="49" fontId="25" fillId="14" borderId="0" xfId="0" applyNumberFormat="1" applyFont="1" applyFill="1" applyBorder="1" applyAlignment="1" applyProtection="1">
      <alignment vertical="top"/>
      <protection locked="0"/>
    </xf>
    <xf numFmtId="49" fontId="25" fillId="14" borderId="309" xfId="0" applyNumberFormat="1" applyFont="1" applyFill="1" applyBorder="1" applyAlignment="1" applyProtection="1">
      <alignment vertical="top"/>
      <protection locked="0"/>
    </xf>
    <xf numFmtId="49" fontId="25" fillId="14" borderId="307" xfId="0" applyNumberFormat="1" applyFont="1" applyFill="1" applyBorder="1" applyAlignment="1" applyProtection="1">
      <alignment vertical="top"/>
      <protection locked="0"/>
    </xf>
    <xf numFmtId="49" fontId="25" fillId="14" borderId="0" xfId="0" applyNumberFormat="1" applyFont="1" applyFill="1" applyBorder="1" applyAlignment="1" applyProtection="1">
      <alignment vertical="top" wrapText="1"/>
      <protection locked="0"/>
    </xf>
    <xf numFmtId="49" fontId="25" fillId="14" borderId="63" xfId="0" applyNumberFormat="1" applyFont="1" applyFill="1" applyBorder="1" applyAlignment="1" applyProtection="1">
      <alignment vertical="top" wrapText="1"/>
      <protection locked="0"/>
    </xf>
    <xf numFmtId="0" fontId="11" fillId="0" borderId="0" xfId="0" applyFont="1" applyFill="1" applyBorder="1" applyAlignment="1" applyProtection="1">
      <alignment horizontal="center" vertical="center" wrapText="1" shrinkToFit="1"/>
      <protection locked="0"/>
    </xf>
    <xf numFmtId="0" fontId="13" fillId="14" borderId="23" xfId="0" applyFont="1" applyFill="1" applyBorder="1" applyAlignment="1" applyProtection="1">
      <alignment horizontal="center" vertical="center"/>
      <protection locked="0"/>
    </xf>
    <xf numFmtId="0" fontId="11" fillId="0" borderId="23" xfId="0" applyFont="1" applyBorder="1" applyAlignment="1" applyProtection="1">
      <alignment vertical="center"/>
      <protection locked="0"/>
    </xf>
    <xf numFmtId="0" fontId="13" fillId="0" borderId="23" xfId="0" applyFont="1" applyBorder="1" applyAlignment="1" applyProtection="1">
      <alignment horizontal="left" vertical="center" shrinkToFit="1"/>
      <protection locked="0"/>
    </xf>
    <xf numFmtId="0" fontId="13" fillId="10" borderId="23" xfId="0" applyFont="1" applyFill="1" applyBorder="1" applyAlignment="1" applyProtection="1">
      <alignment horizontal="center" vertical="center" shrinkToFit="1"/>
      <protection locked="0"/>
    </xf>
    <xf numFmtId="0" fontId="13" fillId="10" borderId="23" xfId="0" applyFont="1" applyFill="1" applyBorder="1" applyAlignment="1" applyProtection="1">
      <alignment horizontal="center" vertical="center"/>
      <protection locked="0"/>
    </xf>
    <xf numFmtId="0" fontId="13" fillId="10" borderId="23" xfId="0" applyFont="1" applyFill="1" applyBorder="1" applyAlignment="1" applyProtection="1">
      <alignment horizontal="left" vertical="center" shrinkToFit="1"/>
      <protection locked="0"/>
    </xf>
    <xf numFmtId="0" fontId="13" fillId="10" borderId="85" xfId="0" applyFont="1" applyFill="1" applyBorder="1" applyAlignment="1" applyProtection="1">
      <alignment horizontal="left" vertical="center" shrinkToFit="1"/>
      <protection locked="0"/>
    </xf>
    <xf numFmtId="0" fontId="0" fillId="0" borderId="0" xfId="0" applyFont="1" applyFill="1" applyBorder="1" applyAlignment="1" applyProtection="1">
      <protection locked="0"/>
    </xf>
    <xf numFmtId="0" fontId="13" fillId="14" borderId="10" xfId="0" applyFont="1" applyFill="1" applyBorder="1" applyAlignment="1" applyProtection="1">
      <alignment horizontal="center" vertical="center"/>
      <protection locked="0"/>
    </xf>
    <xf numFmtId="0" fontId="11" fillId="0" borderId="0" xfId="0" applyFont="1" applyBorder="1" applyAlignment="1" applyProtection="1">
      <alignment vertical="center"/>
      <protection locked="0"/>
    </xf>
    <xf numFmtId="0" fontId="13" fillId="10" borderId="0" xfId="0" applyFont="1" applyFill="1" applyBorder="1" applyAlignment="1" applyProtection="1">
      <alignment horizontal="center" vertical="center" shrinkToFit="1"/>
      <protection locked="0"/>
    </xf>
    <xf numFmtId="0" fontId="13" fillId="10" borderId="5" xfId="0" applyFont="1" applyFill="1" applyBorder="1" applyAlignment="1" applyProtection="1">
      <alignment horizontal="center" vertical="center" shrinkToFit="1"/>
      <protection locked="0"/>
    </xf>
    <xf numFmtId="0" fontId="11" fillId="0" borderId="5" xfId="0" applyFont="1" applyBorder="1" applyAlignment="1" applyProtection="1">
      <alignment vertical="center"/>
      <protection locked="0"/>
    </xf>
    <xf numFmtId="0" fontId="13" fillId="10" borderId="5" xfId="0" applyFont="1" applyFill="1" applyBorder="1" applyAlignment="1" applyProtection="1">
      <alignment horizontal="left" vertical="center" shrinkToFit="1"/>
      <protection locked="0"/>
    </xf>
    <xf numFmtId="0" fontId="13" fillId="10" borderId="5" xfId="0" applyFont="1" applyFill="1" applyBorder="1" applyAlignment="1" applyProtection="1">
      <alignment horizontal="center" vertical="center"/>
      <protection locked="0"/>
    </xf>
    <xf numFmtId="0" fontId="13" fillId="14" borderId="5" xfId="0" applyFont="1" applyFill="1" applyBorder="1" applyAlignment="1" applyProtection="1">
      <alignment vertical="center"/>
      <protection locked="0"/>
    </xf>
    <xf numFmtId="0" fontId="13" fillId="14" borderId="5" xfId="0" applyFont="1" applyFill="1" applyBorder="1" applyAlignment="1" applyProtection="1">
      <alignment horizontal="left" vertical="center" shrinkToFit="1"/>
      <protection locked="0"/>
    </xf>
    <xf numFmtId="0" fontId="13" fillId="14" borderId="72" xfId="0" applyFont="1" applyFill="1" applyBorder="1" applyAlignment="1" applyProtection="1">
      <alignment horizontal="left" vertical="center" shrinkToFit="1"/>
      <protection locked="0"/>
    </xf>
    <xf numFmtId="0" fontId="0" fillId="0" borderId="3" xfId="0" applyFont="1" applyBorder="1" applyProtection="1">
      <protection locked="0"/>
    </xf>
    <xf numFmtId="0" fontId="0" fillId="0" borderId="38" xfId="0" applyFont="1" applyBorder="1" applyProtection="1">
      <protection locked="0"/>
    </xf>
    <xf numFmtId="0" fontId="0" fillId="0" borderId="172" xfId="0" applyFont="1" applyBorder="1" applyProtection="1">
      <protection locked="0"/>
    </xf>
    <xf numFmtId="49" fontId="13" fillId="14" borderId="33" xfId="0" applyNumberFormat="1" applyFont="1" applyFill="1" applyBorder="1" applyAlignment="1" applyProtection="1">
      <alignment horizontal="center" vertical="center" shrinkToFit="1"/>
      <protection locked="0"/>
    </xf>
    <xf numFmtId="49" fontId="13" fillId="0" borderId="33" xfId="0" applyNumberFormat="1" applyFont="1" applyBorder="1" applyAlignment="1" applyProtection="1">
      <alignment horizontal="center" vertical="center" shrinkToFit="1"/>
      <protection locked="0"/>
    </xf>
    <xf numFmtId="49" fontId="13" fillId="2" borderId="33" xfId="0" applyNumberFormat="1" applyFont="1" applyFill="1" applyBorder="1" applyAlignment="1" applyProtection="1">
      <alignment vertical="center" shrinkToFit="1"/>
      <protection locked="0"/>
    </xf>
    <xf numFmtId="49" fontId="13" fillId="2" borderId="33" xfId="0" applyNumberFormat="1" applyFont="1" applyFill="1" applyBorder="1" applyAlignment="1" applyProtection="1">
      <alignment horizontal="center" vertical="center" shrinkToFit="1"/>
      <protection locked="0"/>
    </xf>
    <xf numFmtId="49" fontId="13" fillId="2" borderId="86" xfId="0" applyNumberFormat="1" applyFont="1" applyFill="1" applyBorder="1" applyAlignment="1" applyProtection="1">
      <alignment horizontal="center" vertical="center" shrinkToFit="1"/>
      <protection locked="0"/>
    </xf>
    <xf numFmtId="0" fontId="13" fillId="0" borderId="33" xfId="0" applyFont="1" applyBorder="1" applyAlignment="1" applyProtection="1">
      <alignment horizontal="left" vertical="center" shrinkToFit="1"/>
      <protection locked="0"/>
    </xf>
    <xf numFmtId="0" fontId="13" fillId="0" borderId="86" xfId="0" applyFont="1" applyBorder="1" applyAlignment="1" applyProtection="1">
      <alignment horizontal="left" vertical="center" shrinkToFit="1"/>
      <protection locked="0"/>
    </xf>
    <xf numFmtId="0" fontId="13" fillId="0" borderId="5" xfId="0" applyFont="1" applyBorder="1" applyAlignment="1" applyProtection="1">
      <alignment horizontal="left" vertical="center" shrinkToFit="1"/>
      <protection locked="0"/>
    </xf>
    <xf numFmtId="0" fontId="13" fillId="0" borderId="72" xfId="0" applyFont="1" applyBorder="1" applyAlignment="1" applyProtection="1">
      <alignment horizontal="left" vertical="center" shrinkToFit="1"/>
      <protection locked="0"/>
    </xf>
    <xf numFmtId="0" fontId="0" fillId="0" borderId="33" xfId="0" applyFont="1" applyBorder="1" applyAlignment="1" applyProtection="1">
      <alignment horizontal="center"/>
      <protection locked="0"/>
    </xf>
    <xf numFmtId="0" fontId="0" fillId="0" borderId="33" xfId="0" applyFont="1" applyBorder="1" applyProtection="1">
      <protection locked="0"/>
    </xf>
    <xf numFmtId="0" fontId="0" fillId="0" borderId="86" xfId="0" applyFont="1" applyBorder="1" applyProtection="1">
      <protection locked="0"/>
    </xf>
    <xf numFmtId="0" fontId="0" fillId="0" borderId="96" xfId="0" applyFont="1" applyBorder="1" applyProtection="1">
      <protection locked="0"/>
    </xf>
    <xf numFmtId="0" fontId="13" fillId="14" borderId="96" xfId="0" applyFont="1" applyFill="1" applyBorder="1" applyAlignment="1" applyProtection="1">
      <alignment horizontal="center" vertical="center"/>
      <protection locked="0"/>
    </xf>
    <xf numFmtId="0" fontId="0" fillId="0" borderId="177" xfId="0" applyFont="1" applyBorder="1" applyProtection="1">
      <protection locked="0"/>
    </xf>
    <xf numFmtId="0" fontId="0" fillId="0" borderId="175" xfId="0" applyFont="1" applyBorder="1" applyProtection="1">
      <protection locked="0"/>
    </xf>
    <xf numFmtId="0" fontId="0" fillId="0" borderId="176" xfId="0" applyFont="1" applyBorder="1" applyProtection="1">
      <protection locked="0"/>
    </xf>
    <xf numFmtId="178" fontId="10" fillId="0" borderId="0" xfId="0" applyNumberFormat="1" applyFont="1" applyFill="1" applyBorder="1" applyAlignment="1">
      <alignment vertical="center" shrinkToFit="1"/>
    </xf>
    <xf numFmtId="178" fontId="13" fillId="14" borderId="78" xfId="0" applyNumberFormat="1" applyFont="1" applyFill="1" applyBorder="1" applyAlignment="1">
      <alignment vertical="center" shrinkToFit="1"/>
    </xf>
    <xf numFmtId="178" fontId="13" fillId="14" borderId="125" xfId="0" applyNumberFormat="1" applyFont="1" applyFill="1" applyBorder="1" applyAlignment="1">
      <alignment vertical="center" shrinkToFit="1"/>
    </xf>
    <xf numFmtId="178" fontId="13" fillId="14" borderId="176" xfId="0" applyNumberFormat="1" applyFont="1" applyFill="1" applyBorder="1" applyAlignment="1">
      <alignment vertical="center" shrinkToFit="1"/>
    </xf>
    <xf numFmtId="178" fontId="13" fillId="14" borderId="204" xfId="0" applyNumberFormat="1" applyFont="1" applyFill="1" applyBorder="1" applyAlignment="1">
      <alignment vertical="center" shrinkToFit="1"/>
    </xf>
    <xf numFmtId="178" fontId="13" fillId="14" borderId="179" xfId="0" applyNumberFormat="1" applyFont="1" applyFill="1" applyBorder="1" applyAlignment="1">
      <alignment vertical="center" shrinkToFit="1"/>
    </xf>
    <xf numFmtId="178" fontId="13" fillId="14" borderId="321" xfId="0" applyNumberFormat="1" applyFont="1" applyFill="1" applyBorder="1" applyAlignment="1">
      <alignment vertical="center" shrinkToFit="1"/>
    </xf>
    <xf numFmtId="0" fontId="68" fillId="5" borderId="291" xfId="0" applyFont="1" applyFill="1" applyBorder="1" applyAlignment="1">
      <alignment horizontal="center" vertical="center" wrapText="1"/>
    </xf>
    <xf numFmtId="0" fontId="68" fillId="5" borderId="164" xfId="0" applyFont="1" applyFill="1" applyBorder="1" applyAlignment="1">
      <alignment horizontal="center" vertical="center" wrapText="1"/>
    </xf>
    <xf numFmtId="0" fontId="68" fillId="5" borderId="262" xfId="0" applyFont="1" applyFill="1" applyBorder="1" applyAlignment="1">
      <alignment horizontal="center" vertical="center" wrapText="1"/>
    </xf>
    <xf numFmtId="0" fontId="68" fillId="5" borderId="11" xfId="0" applyFont="1" applyFill="1" applyBorder="1" applyAlignment="1">
      <alignment horizontal="center" vertical="center" wrapText="1"/>
    </xf>
    <xf numFmtId="0" fontId="68" fillId="5" borderId="205" xfId="0" applyFont="1" applyFill="1" applyBorder="1" applyAlignment="1">
      <alignment horizontal="center" vertical="center" wrapText="1"/>
    </xf>
    <xf numFmtId="0" fontId="68" fillId="5" borderId="164" xfId="0" applyFont="1" applyFill="1" applyBorder="1" applyAlignment="1">
      <alignment horizontal="center" vertical="center"/>
    </xf>
    <xf numFmtId="0" fontId="68" fillId="5" borderId="11" xfId="0" applyFont="1" applyFill="1" applyBorder="1" applyAlignment="1">
      <alignment horizontal="center" vertical="center"/>
    </xf>
    <xf numFmtId="0" fontId="68" fillId="5" borderId="292" xfId="0" applyFont="1" applyFill="1" applyBorder="1" applyAlignment="1">
      <alignment horizontal="center" vertical="center" shrinkToFit="1"/>
    </xf>
    <xf numFmtId="0" fontId="68" fillId="5" borderId="293" xfId="0" applyFont="1" applyFill="1" applyBorder="1" applyAlignment="1">
      <alignment horizontal="center" vertical="center" shrinkToFit="1"/>
    </xf>
    <xf numFmtId="0" fontId="75" fillId="0" borderId="173" xfId="0" applyFont="1" applyBorder="1" applyAlignment="1">
      <alignment vertical="center"/>
    </xf>
    <xf numFmtId="0" fontId="75" fillId="0" borderId="148" xfId="0" applyFont="1" applyBorder="1" applyAlignment="1">
      <alignment vertical="center"/>
    </xf>
    <xf numFmtId="0" fontId="75" fillId="0" borderId="174" xfId="0" applyFont="1" applyBorder="1" applyAlignment="1">
      <alignment vertical="center"/>
    </xf>
    <xf numFmtId="38" fontId="0" fillId="14" borderId="146" xfId="2" applyFont="1" applyFill="1" applyBorder="1" applyAlignment="1">
      <alignment vertical="center"/>
    </xf>
    <xf numFmtId="38" fontId="0" fillId="14" borderId="174" xfId="2" applyFont="1" applyFill="1" applyBorder="1" applyAlignment="1">
      <alignment vertical="center"/>
    </xf>
    <xf numFmtId="0" fontId="0" fillId="0" borderId="146" xfId="0" applyFont="1" applyBorder="1" applyAlignment="1">
      <alignment vertical="center" wrapText="1"/>
    </xf>
    <xf numFmtId="0" fontId="0" fillId="0" borderId="174" xfId="0" applyFont="1" applyBorder="1" applyAlignment="1">
      <alignment vertical="center"/>
    </xf>
    <xf numFmtId="178" fontId="68" fillId="11" borderId="16" xfId="0" applyNumberFormat="1" applyFont="1" applyFill="1" applyBorder="1" applyAlignment="1">
      <alignment horizontal="center" vertical="center"/>
    </xf>
    <xf numFmtId="0" fontId="0" fillId="0" borderId="3" xfId="0" applyBorder="1" applyAlignment="1">
      <alignment horizontal="center" vertical="center"/>
    </xf>
    <xf numFmtId="0" fontId="0" fillId="0" borderId="29" xfId="0" applyBorder="1" applyAlignment="1">
      <alignment horizontal="center" vertical="center"/>
    </xf>
    <xf numFmtId="0" fontId="0" fillId="0" borderId="10" xfId="0"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178" fontId="98" fillId="0" borderId="142" xfId="0" applyNumberFormat="1" applyFont="1" applyBorder="1" applyAlignment="1">
      <alignment vertical="center"/>
    </xf>
    <xf numFmtId="0" fontId="99" fillId="0" borderId="33" xfId="0" applyFont="1" applyBorder="1" applyAlignment="1">
      <alignment vertical="center"/>
    </xf>
    <xf numFmtId="0" fontId="99" fillId="0" borderId="114" xfId="0" applyFont="1" applyBorder="1" applyAlignment="1">
      <alignment vertical="center"/>
    </xf>
    <xf numFmtId="178" fontId="98" fillId="0" borderId="133" xfId="0" applyNumberFormat="1" applyFont="1" applyBorder="1" applyAlignment="1">
      <alignment vertical="center"/>
    </xf>
    <xf numFmtId="0" fontId="99" fillId="0" borderId="95" xfId="0" applyFont="1" applyBorder="1" applyAlignment="1">
      <alignment vertical="center"/>
    </xf>
    <xf numFmtId="0" fontId="99" fillId="0" borderId="127" xfId="0" applyFont="1" applyBorder="1" applyAlignment="1">
      <alignment vertical="center"/>
    </xf>
    <xf numFmtId="178" fontId="98" fillId="0" borderId="212" xfId="0" applyNumberFormat="1" applyFont="1" applyBorder="1" applyAlignment="1">
      <alignment vertical="center"/>
    </xf>
    <xf numFmtId="0" fontId="99" fillId="0" borderId="175" xfId="0" applyFont="1" applyBorder="1" applyAlignment="1">
      <alignment vertical="center"/>
    </xf>
    <xf numFmtId="0" fontId="99" fillId="0" borderId="264" xfId="0" applyFont="1" applyBorder="1" applyAlignment="1">
      <alignment vertical="center"/>
    </xf>
    <xf numFmtId="0" fontId="13" fillId="0" borderId="0" xfId="0" applyFont="1" applyAlignment="1">
      <alignment horizontal="center" vertical="center"/>
    </xf>
    <xf numFmtId="0" fontId="97" fillId="0" borderId="0" xfId="0" applyFont="1" applyAlignment="1">
      <alignment vertical="center"/>
    </xf>
    <xf numFmtId="0" fontId="97" fillId="0" borderId="0" xfId="0" applyFont="1" applyAlignment="1">
      <alignment horizontal="left" vertical="center"/>
    </xf>
    <xf numFmtId="191" fontId="13" fillId="14" borderId="133" xfId="2" applyNumberFormat="1" applyFont="1" applyFill="1" applyBorder="1" applyAlignment="1">
      <alignment vertical="center" shrinkToFit="1"/>
    </xf>
    <xf numFmtId="191" fontId="13" fillId="14" borderId="127" xfId="2" applyNumberFormat="1" applyFont="1" applyFill="1" applyBorder="1" applyAlignment="1">
      <alignment vertical="center" shrinkToFit="1"/>
    </xf>
    <xf numFmtId="178" fontId="13" fillId="0" borderId="133" xfId="0" applyNumberFormat="1" applyFont="1" applyBorder="1" applyAlignment="1">
      <alignment vertical="center" shrinkToFit="1"/>
    </xf>
    <xf numFmtId="178" fontId="13" fillId="0" borderId="95" xfId="0" applyNumberFormat="1" applyFont="1" applyBorder="1" applyAlignment="1">
      <alignment vertical="center" shrinkToFit="1"/>
    </xf>
    <xf numFmtId="178" fontId="13" fillId="0" borderId="127" xfId="0" applyNumberFormat="1" applyFont="1" applyBorder="1" applyAlignment="1">
      <alignment vertical="center" shrinkToFit="1"/>
    </xf>
    <xf numFmtId="178" fontId="10" fillId="0" borderId="95" xfId="0" applyNumberFormat="1" applyFont="1" applyBorder="1" applyAlignment="1">
      <alignment vertical="center" shrinkToFit="1"/>
    </xf>
    <xf numFmtId="178" fontId="10" fillId="0" borderId="125" xfId="0" applyNumberFormat="1" applyFont="1" applyBorder="1" applyAlignment="1">
      <alignment vertical="center" shrinkToFit="1"/>
    </xf>
    <xf numFmtId="178" fontId="13" fillId="0" borderId="212" xfId="0" applyNumberFormat="1" applyFont="1" applyBorder="1" applyAlignment="1">
      <alignment vertical="center" shrinkToFit="1"/>
    </xf>
    <xf numFmtId="178" fontId="13" fillId="0" borderId="175" xfId="0" applyNumberFormat="1" applyFont="1" applyBorder="1" applyAlignment="1">
      <alignment vertical="center" shrinkToFit="1"/>
    </xf>
    <xf numFmtId="178" fontId="13" fillId="0" borderId="264" xfId="0" applyNumberFormat="1" applyFont="1" applyBorder="1" applyAlignment="1">
      <alignment vertical="center" shrinkToFit="1"/>
    </xf>
    <xf numFmtId="0" fontId="68" fillId="5" borderId="67" xfId="0" applyFont="1" applyFill="1" applyBorder="1" applyAlignment="1">
      <alignment horizontal="center" vertical="center" wrapText="1"/>
    </xf>
    <xf numFmtId="0" fontId="68" fillId="5" borderId="6" xfId="0" applyFont="1" applyFill="1" applyBorder="1" applyAlignment="1">
      <alignment horizontal="center" vertical="center" wrapText="1"/>
    </xf>
    <xf numFmtId="0" fontId="68" fillId="5" borderId="48" xfId="0" applyFont="1" applyFill="1" applyBorder="1" applyAlignment="1">
      <alignment horizontal="center" vertical="center" wrapText="1"/>
    </xf>
    <xf numFmtId="0" fontId="68" fillId="5" borderId="49" xfId="0" applyFont="1" applyFill="1" applyBorder="1" applyAlignment="1">
      <alignment horizontal="center" vertical="center" wrapText="1"/>
    </xf>
    <xf numFmtId="0" fontId="68" fillId="5" borderId="24" xfId="0" applyFont="1" applyFill="1" applyBorder="1" applyAlignment="1">
      <alignment horizontal="center" vertical="center" wrapText="1"/>
    </xf>
    <xf numFmtId="0" fontId="68" fillId="5" borderId="52" xfId="0" applyFont="1" applyFill="1" applyBorder="1" applyAlignment="1">
      <alignment horizontal="center" vertical="center" wrapText="1"/>
    </xf>
    <xf numFmtId="0" fontId="68" fillId="5" borderId="6" xfId="0" applyFont="1" applyFill="1" applyBorder="1" applyAlignment="1">
      <alignment horizontal="center" vertical="center"/>
    </xf>
    <xf numFmtId="0" fontId="68" fillId="5" borderId="64" xfId="0" applyFont="1" applyFill="1" applyBorder="1" applyAlignment="1">
      <alignment horizontal="center" vertical="center"/>
    </xf>
    <xf numFmtId="0" fontId="68" fillId="5" borderId="24" xfId="0" applyFont="1" applyFill="1" applyBorder="1" applyAlignment="1">
      <alignment horizontal="center" vertical="center"/>
    </xf>
    <xf numFmtId="0" fontId="68" fillId="5" borderId="56" xfId="0" applyFont="1" applyFill="1" applyBorder="1" applyAlignment="1">
      <alignment horizontal="center" vertical="center"/>
    </xf>
    <xf numFmtId="178" fontId="13" fillId="0" borderId="142" xfId="0" applyNumberFormat="1" applyFont="1" applyBorder="1" applyAlignment="1">
      <alignment vertical="center" shrinkToFit="1"/>
    </xf>
    <xf numFmtId="178" fontId="13" fillId="0" borderId="33" xfId="0" applyNumberFormat="1" applyFont="1" applyBorder="1" applyAlignment="1">
      <alignment vertical="center" shrinkToFit="1"/>
    </xf>
    <xf numFmtId="178" fontId="13" fillId="0" borderId="114" xfId="0" applyNumberFormat="1" applyFont="1" applyBorder="1" applyAlignment="1">
      <alignment vertical="center" shrinkToFit="1"/>
    </xf>
    <xf numFmtId="178" fontId="13" fillId="0" borderId="91" xfId="0" applyNumberFormat="1" applyFont="1" applyBorder="1" applyAlignment="1">
      <alignment vertical="center" shrinkToFit="1"/>
    </xf>
    <xf numFmtId="178" fontId="13" fillId="0" borderId="38" xfId="0" applyNumberFormat="1" applyFont="1" applyBorder="1" applyAlignment="1">
      <alignment vertical="center" shrinkToFit="1"/>
    </xf>
    <xf numFmtId="178" fontId="13" fillId="0" borderId="92" xfId="0" applyNumberFormat="1" applyFont="1" applyBorder="1" applyAlignment="1">
      <alignment vertical="center" shrinkToFit="1"/>
    </xf>
    <xf numFmtId="178" fontId="13" fillId="0" borderId="152" xfId="0" applyNumberFormat="1" applyFont="1" applyBorder="1" applyAlignment="1">
      <alignment vertical="center" shrinkToFit="1"/>
    </xf>
    <xf numFmtId="178" fontId="13" fillId="0" borderId="77" xfId="0" applyNumberFormat="1" applyFont="1" applyBorder="1" applyAlignment="1">
      <alignment vertical="center" shrinkToFit="1"/>
    </xf>
    <xf numFmtId="178" fontId="13" fillId="0" borderId="153" xfId="0" applyNumberFormat="1" applyFont="1" applyBorder="1" applyAlignment="1">
      <alignment vertical="center" shrinkToFit="1"/>
    </xf>
    <xf numFmtId="38" fontId="10" fillId="0" borderId="152" xfId="2" applyFont="1" applyBorder="1" applyAlignment="1">
      <alignment vertical="center" shrinkToFit="1"/>
    </xf>
    <xf numFmtId="38" fontId="10" fillId="0" borderId="78" xfId="2" applyFont="1" applyBorder="1" applyAlignment="1">
      <alignment vertical="center" shrinkToFit="1"/>
    </xf>
    <xf numFmtId="0" fontId="17" fillId="0" borderId="30" xfId="0" applyFont="1" applyBorder="1" applyAlignment="1">
      <alignment horizontal="center" vertical="center" wrapText="1"/>
    </xf>
    <xf numFmtId="0" fontId="17" fillId="0" borderId="236" xfId="0" applyFont="1" applyBorder="1" applyAlignment="1">
      <alignment horizontal="center" vertical="center" wrapText="1"/>
    </xf>
    <xf numFmtId="0" fontId="11" fillId="0" borderId="263" xfId="0" applyFont="1" applyBorder="1" applyAlignment="1">
      <alignment horizontal="center" vertical="center" wrapText="1"/>
    </xf>
    <xf numFmtId="0" fontId="11" fillId="0" borderId="28" xfId="0" applyFont="1" applyBorder="1" applyAlignment="1">
      <alignment horizontal="center" vertical="center" wrapText="1"/>
    </xf>
    <xf numFmtId="38" fontId="10" fillId="0" borderId="95" xfId="2" applyFont="1" applyBorder="1" applyAlignment="1">
      <alignment horizontal="center" vertical="center" shrinkToFit="1"/>
    </xf>
    <xf numFmtId="38" fontId="10" fillId="0" borderId="125" xfId="2" applyFont="1" applyBorder="1" applyAlignment="1">
      <alignment horizontal="center" vertical="center" shrinkToFit="1"/>
    </xf>
    <xf numFmtId="0" fontId="13" fillId="0" borderId="7" xfId="0" applyFont="1" applyBorder="1" applyAlignment="1">
      <alignment horizontal="center" vertical="center" wrapText="1" shrinkToFit="1"/>
    </xf>
    <xf numFmtId="0" fontId="13" fillId="0" borderId="2" xfId="0" applyFont="1" applyBorder="1" applyAlignment="1">
      <alignment horizontal="center" vertical="center" wrapText="1" shrinkToFit="1"/>
    </xf>
    <xf numFmtId="0" fontId="13" fillId="0" borderId="9" xfId="0" applyFont="1" applyBorder="1" applyAlignment="1">
      <alignment horizontal="center" vertical="center" wrapText="1" shrinkToFit="1"/>
    </xf>
    <xf numFmtId="0" fontId="13" fillId="0" borderId="68" xfId="0" applyFont="1" applyBorder="1" applyAlignment="1">
      <alignment horizontal="center" vertical="center" wrapText="1" shrinkToFit="1"/>
    </xf>
    <xf numFmtId="0" fontId="13" fillId="0" borderId="14" xfId="0" applyFont="1" applyBorder="1" applyAlignment="1">
      <alignment horizontal="center" vertical="center" wrapText="1" shrinkToFit="1"/>
    </xf>
    <xf numFmtId="38" fontId="10" fillId="0" borderId="93" xfId="2" applyFont="1" applyBorder="1" applyAlignment="1">
      <alignment vertical="center" shrinkToFit="1"/>
    </xf>
    <xf numFmtId="38" fontId="10" fillId="0" borderId="100" xfId="2" applyFont="1" applyBorder="1" applyAlignment="1">
      <alignment vertical="center" shrinkToFit="1"/>
    </xf>
    <xf numFmtId="38" fontId="10" fillId="0" borderId="95" xfId="2" applyFont="1" applyBorder="1" applyAlignment="1">
      <alignment vertical="center" shrinkToFit="1"/>
    </xf>
    <xf numFmtId="38" fontId="10" fillId="0" borderId="125" xfId="2" applyFont="1" applyBorder="1" applyAlignment="1">
      <alignment vertical="center" shrinkToFit="1"/>
    </xf>
    <xf numFmtId="191" fontId="13" fillId="0" borderId="265" xfId="2" applyNumberFormat="1" applyFont="1" applyFill="1" applyBorder="1" applyAlignment="1">
      <alignment vertical="center" shrinkToFit="1"/>
    </xf>
    <xf numFmtId="191" fontId="13" fillId="0" borderId="266" xfId="2" applyNumberFormat="1" applyFont="1" applyFill="1" applyBorder="1" applyAlignment="1">
      <alignment vertical="center" shrinkToFit="1"/>
    </xf>
    <xf numFmtId="38" fontId="10" fillId="0" borderId="133" xfId="2" applyFont="1" applyBorder="1" applyAlignment="1">
      <alignment vertical="center" shrinkToFit="1"/>
    </xf>
    <xf numFmtId="38" fontId="10" fillId="0" borderId="210" xfId="2" applyFont="1" applyBorder="1" applyAlignment="1">
      <alignment vertical="center" shrinkToFit="1"/>
    </xf>
    <xf numFmtId="38" fontId="10" fillId="0" borderId="177" xfId="2" applyFont="1" applyBorder="1" applyAlignment="1">
      <alignment vertical="center" shrinkToFit="1"/>
    </xf>
    <xf numFmtId="178" fontId="10" fillId="0" borderId="210" xfId="0" applyNumberFormat="1" applyFont="1" applyBorder="1" applyAlignment="1">
      <alignment vertical="center" shrinkToFit="1"/>
    </xf>
    <xf numFmtId="178" fontId="10" fillId="0" borderId="177" xfId="0" applyNumberFormat="1" applyFont="1" applyBorder="1" applyAlignment="1">
      <alignment vertical="center" shrinkToFit="1"/>
    </xf>
    <xf numFmtId="191" fontId="13" fillId="14" borderId="139" xfId="2" applyNumberFormat="1" applyFont="1" applyFill="1" applyBorder="1" applyAlignment="1">
      <alignment vertical="center" shrinkToFit="1"/>
    </xf>
    <xf numFmtId="191" fontId="13" fillId="14" borderId="126" xfId="2" applyNumberFormat="1" applyFont="1" applyFill="1" applyBorder="1" applyAlignment="1">
      <alignment vertical="center" shrinkToFit="1"/>
    </xf>
    <xf numFmtId="191" fontId="13" fillId="14" borderId="210" xfId="2" applyNumberFormat="1" applyFont="1" applyFill="1" applyBorder="1" applyAlignment="1">
      <alignment vertical="center" shrinkToFit="1"/>
    </xf>
    <xf numFmtId="191" fontId="13" fillId="14" borderId="160" xfId="2" applyNumberFormat="1" applyFont="1" applyFill="1" applyBorder="1" applyAlignment="1">
      <alignment vertical="center" shrinkToFit="1"/>
    </xf>
    <xf numFmtId="191" fontId="13" fillId="14" borderId="152" xfId="2" applyNumberFormat="1" applyFont="1" applyFill="1" applyBorder="1" applyAlignment="1">
      <alignment vertical="center" shrinkToFit="1"/>
    </xf>
    <xf numFmtId="191" fontId="13" fillId="14" borderId="153" xfId="2" applyNumberFormat="1" applyFont="1" applyFill="1" applyBorder="1" applyAlignment="1">
      <alignment vertical="center" shrinkToFit="1"/>
    </xf>
    <xf numFmtId="38" fontId="10" fillId="0" borderId="33" xfId="2" applyFont="1" applyBorder="1" applyAlignment="1">
      <alignment horizontal="center" vertical="center" shrinkToFit="1"/>
    </xf>
    <xf numFmtId="38" fontId="10" fillId="0" borderId="86" xfId="2" applyFont="1" applyBorder="1" applyAlignment="1">
      <alignment horizontal="center" vertical="center" shrinkToFit="1"/>
    </xf>
    <xf numFmtId="38" fontId="10" fillId="0" borderId="210" xfId="2" applyFont="1" applyBorder="1" applyAlignment="1">
      <alignment horizontal="center" vertical="center" shrinkToFit="1"/>
    </xf>
    <xf numFmtId="38" fontId="10" fillId="0" borderId="177" xfId="2" applyFont="1" applyBorder="1" applyAlignment="1">
      <alignment horizontal="center" vertical="center" shrinkToFit="1"/>
    </xf>
    <xf numFmtId="191" fontId="13" fillId="14" borderId="18" xfId="2" applyNumberFormat="1" applyFont="1" applyFill="1" applyBorder="1" applyAlignment="1">
      <alignment vertical="center" shrinkToFit="1"/>
    </xf>
    <xf numFmtId="191" fontId="13" fillId="14" borderId="84" xfId="2" applyNumberFormat="1" applyFont="1" applyFill="1" applyBorder="1" applyAlignment="1">
      <alignment vertical="center" shrinkToFit="1"/>
    </xf>
    <xf numFmtId="191" fontId="13" fillId="14" borderId="142" xfId="2" applyNumberFormat="1" applyFont="1" applyFill="1" applyBorder="1" applyAlignment="1">
      <alignment vertical="center" shrinkToFit="1"/>
    </xf>
    <xf numFmtId="191" fontId="13" fillId="14" borderId="114" xfId="2" applyNumberFormat="1" applyFont="1" applyFill="1" applyBorder="1" applyAlignment="1">
      <alignment vertical="center" shrinkToFit="1"/>
    </xf>
    <xf numFmtId="0" fontId="10" fillId="0" borderId="0" xfId="0" applyFont="1" applyAlignment="1">
      <alignment horizontal="center" vertical="center"/>
    </xf>
    <xf numFmtId="0" fontId="13" fillId="0" borderId="30" xfId="0" applyFont="1" applyBorder="1" applyAlignment="1">
      <alignment horizontal="center" vertical="center" wrapText="1"/>
    </xf>
    <xf numFmtId="0" fontId="13" fillId="0" borderId="28" xfId="0" applyFont="1" applyBorder="1" applyAlignment="1">
      <alignment horizontal="center" vertical="center" wrapText="1"/>
    </xf>
    <xf numFmtId="0" fontId="13" fillId="0" borderId="206" xfId="0" applyFont="1" applyBorder="1" applyAlignment="1">
      <alignment horizontal="center" vertical="center" wrapText="1"/>
    </xf>
    <xf numFmtId="0" fontId="13" fillId="0" borderId="138" xfId="0" applyFont="1" applyBorder="1" applyAlignment="1">
      <alignment horizontal="center" vertical="center" wrapText="1"/>
    </xf>
    <xf numFmtId="0" fontId="13" fillId="0" borderId="57" xfId="0" applyFont="1" applyBorder="1" applyAlignment="1">
      <alignment horizontal="center" vertical="center" wrapText="1"/>
    </xf>
    <xf numFmtId="0" fontId="13" fillId="0" borderId="132" xfId="0" applyFont="1" applyBorder="1" applyAlignment="1">
      <alignment horizontal="center" vertical="center" wrapText="1"/>
    </xf>
    <xf numFmtId="0" fontId="68" fillId="0" borderId="0" xfId="0" applyFont="1" applyAlignment="1">
      <alignment vertical="center"/>
    </xf>
    <xf numFmtId="0" fontId="33" fillId="0" borderId="0" xfId="0" applyFont="1" applyAlignment="1">
      <alignment vertical="center" wrapText="1"/>
    </xf>
    <xf numFmtId="0" fontId="68" fillId="11" borderId="67" xfId="0" applyFont="1" applyFill="1" applyBorder="1" applyAlignment="1">
      <alignment horizontal="center" vertical="center" wrapText="1"/>
    </xf>
    <xf numFmtId="0" fontId="68" fillId="11" borderId="6" xfId="0" applyFont="1" applyFill="1" applyBorder="1" applyAlignment="1">
      <alignment horizontal="center" vertical="center" wrapText="1"/>
    </xf>
    <xf numFmtId="0" fontId="68" fillId="11" borderId="48" xfId="0" applyFont="1" applyFill="1" applyBorder="1" applyAlignment="1">
      <alignment horizontal="center" vertical="center" wrapText="1"/>
    </xf>
    <xf numFmtId="0" fontId="68" fillId="11" borderId="49" xfId="0" applyFont="1" applyFill="1" applyBorder="1" applyAlignment="1">
      <alignment horizontal="center" vertical="center" wrapText="1"/>
    </xf>
    <xf numFmtId="0" fontId="68" fillId="11" borderId="24" xfId="0" applyFont="1" applyFill="1" applyBorder="1" applyAlignment="1">
      <alignment horizontal="center" vertical="center" wrapText="1"/>
    </xf>
    <xf numFmtId="0" fontId="68" fillId="11" borderId="52" xfId="0" applyFont="1" applyFill="1" applyBorder="1" applyAlignment="1">
      <alignment horizontal="center" vertical="center" wrapText="1"/>
    </xf>
    <xf numFmtId="0" fontId="68" fillId="5" borderId="6" xfId="0" applyFont="1" applyFill="1" applyBorder="1" applyAlignment="1">
      <alignment horizontal="center" vertical="center" shrinkToFit="1"/>
    </xf>
    <xf numFmtId="0" fontId="68" fillId="5" borderId="64" xfId="0" applyFont="1" applyFill="1" applyBorder="1" applyAlignment="1">
      <alignment horizontal="center" vertical="center" shrinkToFit="1"/>
    </xf>
    <xf numFmtId="0" fontId="68" fillId="5" borderId="24" xfId="0" applyFont="1" applyFill="1" applyBorder="1" applyAlignment="1">
      <alignment horizontal="center" vertical="center" shrinkToFit="1"/>
    </xf>
    <xf numFmtId="0" fontId="68" fillId="5" borderId="56" xfId="0" applyFont="1" applyFill="1" applyBorder="1" applyAlignment="1">
      <alignment horizontal="center" vertical="center" shrinkToFit="1"/>
    </xf>
    <xf numFmtId="178" fontId="13" fillId="0" borderId="139" xfId="0" applyNumberFormat="1" applyFont="1" applyBorder="1" applyAlignment="1">
      <alignment vertical="center" shrinkToFit="1"/>
    </xf>
    <xf numFmtId="178" fontId="13" fillId="0" borderId="93" xfId="0" applyNumberFormat="1" applyFont="1" applyBorder="1" applyAlignment="1">
      <alignment vertical="center" shrinkToFit="1"/>
    </xf>
    <xf numFmtId="178" fontId="13" fillId="0" borderId="126" xfId="0" applyNumberFormat="1" applyFont="1" applyBorder="1" applyAlignment="1">
      <alignment vertical="center" shrinkToFit="1"/>
    </xf>
    <xf numFmtId="178" fontId="13" fillId="0" borderId="210" xfId="0" applyNumberFormat="1" applyFont="1" applyBorder="1" applyAlignment="1">
      <alignment vertical="center" shrinkToFit="1"/>
    </xf>
    <xf numFmtId="178" fontId="13" fillId="0" borderId="96" xfId="0" applyNumberFormat="1" applyFont="1" applyBorder="1" applyAlignment="1">
      <alignment vertical="center" shrinkToFit="1"/>
    </xf>
    <xf numFmtId="178" fontId="13" fillId="0" borderId="160" xfId="0" applyNumberFormat="1" applyFont="1" applyBorder="1" applyAlignment="1">
      <alignment vertical="center" shrinkToFit="1"/>
    </xf>
    <xf numFmtId="38" fontId="13" fillId="14" borderId="139" xfId="2" applyFont="1" applyFill="1" applyBorder="1" applyAlignment="1">
      <alignment vertical="center" shrinkToFit="1"/>
    </xf>
    <xf numFmtId="38" fontId="13" fillId="14" borderId="126" xfId="2" applyFont="1" applyFill="1" applyBorder="1" applyAlignment="1">
      <alignment vertical="center" shrinkToFit="1"/>
    </xf>
    <xf numFmtId="178" fontId="78" fillId="0" borderId="265" xfId="0" applyNumberFormat="1" applyFont="1" applyFill="1" applyBorder="1" applyAlignment="1">
      <alignment vertical="center" shrinkToFit="1"/>
    </xf>
    <xf numFmtId="178" fontId="10" fillId="0" borderId="281" xfId="0" applyNumberFormat="1" applyFont="1" applyFill="1" applyBorder="1" applyAlignment="1">
      <alignment vertical="center" shrinkToFit="1"/>
    </xf>
    <xf numFmtId="38" fontId="10" fillId="0" borderId="146" xfId="2" applyFont="1" applyBorder="1" applyAlignment="1">
      <alignment vertical="center" shrinkToFit="1"/>
    </xf>
    <xf numFmtId="38" fontId="10" fillId="0" borderId="229" xfId="2" applyFont="1" applyBorder="1" applyAlignment="1">
      <alignment vertical="center" shrinkToFit="1"/>
    </xf>
    <xf numFmtId="0" fontId="13" fillId="0" borderId="32" xfId="0" applyFont="1" applyBorder="1" applyAlignment="1">
      <alignment horizontal="center" vertical="center" wrapText="1" shrinkToFit="1"/>
    </xf>
    <xf numFmtId="0" fontId="13" fillId="0" borderId="28" xfId="0" applyFont="1" applyBorder="1" applyAlignment="1">
      <alignment horizontal="center" vertical="center" textRotation="255"/>
    </xf>
    <xf numFmtId="38" fontId="13" fillId="14" borderId="142" xfId="2" applyFont="1" applyFill="1" applyBorder="1" applyAlignment="1">
      <alignment vertical="center" shrinkToFit="1"/>
    </xf>
    <xf numFmtId="38" fontId="13" fillId="14" borderId="114" xfId="2" applyFont="1" applyFill="1" applyBorder="1" applyAlignment="1">
      <alignment vertical="center" shrinkToFit="1"/>
    </xf>
    <xf numFmtId="38" fontId="13" fillId="14" borderId="210" xfId="2" applyFont="1" applyFill="1" applyBorder="1" applyAlignment="1">
      <alignment vertical="center" shrinkToFit="1"/>
    </xf>
    <xf numFmtId="38" fontId="13" fillId="14" borderId="160" xfId="2" applyFont="1" applyFill="1" applyBorder="1" applyAlignment="1">
      <alignment vertical="center" shrinkToFit="1"/>
    </xf>
    <xf numFmtId="38" fontId="13" fillId="14" borderId="91" xfId="2" applyFont="1" applyFill="1" applyBorder="1" applyAlignment="1">
      <alignment vertical="center" shrinkToFit="1"/>
    </xf>
    <xf numFmtId="38" fontId="13" fillId="14" borderId="127" xfId="2" applyFont="1" applyFill="1" applyBorder="1" applyAlignment="1">
      <alignment vertical="center" shrinkToFit="1"/>
    </xf>
    <xf numFmtId="0" fontId="13" fillId="0" borderId="263" xfId="0" applyFont="1" applyBorder="1" applyAlignment="1">
      <alignment horizontal="center" vertical="center" textRotation="255"/>
    </xf>
    <xf numFmtId="0" fontId="13" fillId="0" borderId="236" xfId="0" applyFont="1" applyBorder="1" applyAlignment="1">
      <alignment horizontal="center" vertical="center" textRotation="255"/>
    </xf>
    <xf numFmtId="0" fontId="13" fillId="0" borderId="30" xfId="0" applyFont="1" applyBorder="1" applyAlignment="1">
      <alignment horizontal="center" vertical="center" textRotation="255"/>
    </xf>
    <xf numFmtId="0" fontId="13" fillId="0" borderId="265" xfId="0" applyFont="1" applyFill="1" applyBorder="1" applyAlignment="1">
      <alignment vertical="center" shrinkToFit="1"/>
    </xf>
    <xf numFmtId="0" fontId="13" fillId="0" borderId="280" xfId="0" applyFont="1" applyFill="1" applyBorder="1" applyAlignment="1">
      <alignment vertical="center" shrinkToFit="1"/>
    </xf>
    <xf numFmtId="0" fontId="13" fillId="0" borderId="266" xfId="0" applyFont="1" applyFill="1" applyBorder="1" applyAlignment="1">
      <alignment vertical="center" shrinkToFit="1"/>
    </xf>
    <xf numFmtId="0" fontId="68" fillId="5" borderId="121" xfId="0" applyFont="1" applyFill="1" applyBorder="1" applyAlignment="1">
      <alignment horizontal="center" vertical="center" shrinkToFit="1"/>
    </xf>
    <xf numFmtId="0" fontId="68" fillId="5" borderId="51" xfId="0" applyFont="1" applyFill="1" applyBorder="1" applyAlignment="1">
      <alignment horizontal="center" vertical="center" shrinkToFit="1"/>
    </xf>
    <xf numFmtId="0" fontId="68" fillId="0" borderId="0" xfId="0" applyFont="1" applyAlignment="1">
      <alignment horizontal="left" vertical="center"/>
    </xf>
    <xf numFmtId="0" fontId="73" fillId="0" borderId="121" xfId="0" applyFont="1" applyFill="1" applyBorder="1" applyAlignment="1">
      <alignment horizontal="center" vertical="center" shrinkToFit="1"/>
    </xf>
    <xf numFmtId="0" fontId="73" fillId="0" borderId="51" xfId="0" applyFont="1" applyFill="1" applyBorder="1" applyAlignment="1">
      <alignment horizontal="center" vertical="center" shrinkToFit="1"/>
    </xf>
    <xf numFmtId="38" fontId="10" fillId="0" borderId="38" xfId="2" applyFont="1" applyBorder="1" applyAlignment="1">
      <alignment vertical="center" shrinkToFit="1"/>
    </xf>
    <xf numFmtId="38" fontId="10" fillId="0" borderId="172" xfId="2" applyFont="1" applyBorder="1" applyAlignment="1">
      <alignment vertical="center" shrinkToFit="1"/>
    </xf>
    <xf numFmtId="38" fontId="10" fillId="0" borderId="16" xfId="2" applyFont="1" applyBorder="1" applyAlignment="1">
      <alignment horizontal="center" vertical="center" shrinkToFit="1"/>
    </xf>
    <xf numFmtId="38" fontId="10" fillId="0" borderId="71" xfId="2" applyFont="1" applyBorder="1" applyAlignment="1">
      <alignment horizontal="center" vertical="center" shrinkToFit="1"/>
    </xf>
    <xf numFmtId="191" fontId="13" fillId="14" borderId="7" xfId="2" applyNumberFormat="1" applyFont="1" applyFill="1" applyBorder="1" applyAlignment="1">
      <alignment vertical="center" shrinkToFit="1"/>
    </xf>
    <xf numFmtId="191" fontId="13" fillId="14" borderId="9" xfId="2" applyNumberFormat="1" applyFont="1" applyFill="1" applyBorder="1" applyAlignment="1">
      <alignment vertical="center" shrinkToFit="1"/>
    </xf>
    <xf numFmtId="0" fontId="25" fillId="0" borderId="97" xfId="0" applyFont="1" applyBorder="1" applyAlignment="1">
      <alignment horizontal="center" vertical="center" textRotation="255" shrinkToFit="1"/>
    </xf>
    <xf numFmtId="0" fontId="25" fillId="0" borderId="57" xfId="0" applyFont="1" applyBorder="1" applyAlignment="1">
      <alignment horizontal="center" vertical="center" textRotation="255" shrinkToFit="1"/>
    </xf>
    <xf numFmtId="0" fontId="25" fillId="0" borderId="99" xfId="0" applyFont="1" applyBorder="1" applyAlignment="1">
      <alignment horizontal="center" vertical="center" textRotation="255" shrinkToFit="1"/>
    </xf>
    <xf numFmtId="38" fontId="13" fillId="14" borderId="133" xfId="2" applyFont="1" applyFill="1" applyBorder="1" applyAlignment="1">
      <alignment vertical="center" shrinkToFit="1"/>
    </xf>
    <xf numFmtId="178" fontId="13" fillId="0" borderId="91" xfId="0" applyNumberFormat="1" applyFont="1" applyBorder="1" applyAlignment="1">
      <alignment vertical="center" wrapText="1" shrinkToFit="1"/>
    </xf>
    <xf numFmtId="178" fontId="13" fillId="0" borderId="38" xfId="0" applyNumberFormat="1" applyFont="1" applyBorder="1" applyAlignment="1">
      <alignment vertical="center" wrapText="1" shrinkToFit="1"/>
    </xf>
    <xf numFmtId="178" fontId="13" fillId="0" borderId="92" xfId="0" applyNumberFormat="1" applyFont="1" applyBorder="1" applyAlignment="1">
      <alignment vertical="center" wrapText="1" shrinkToFit="1"/>
    </xf>
    <xf numFmtId="0" fontId="13" fillId="0" borderId="99" xfId="0" applyFont="1" applyBorder="1" applyAlignment="1">
      <alignment horizontal="center" vertical="center" wrapText="1"/>
    </xf>
    <xf numFmtId="178" fontId="61" fillId="10" borderId="16" xfId="7" applyNumberFormat="1" applyFont="1" applyFill="1" applyBorder="1" applyAlignment="1" applyProtection="1">
      <alignment horizontal="center" vertical="center" shrinkToFit="1"/>
    </xf>
    <xf numFmtId="178" fontId="61" fillId="10" borderId="3" xfId="7" applyNumberFormat="1" applyFont="1" applyFill="1" applyBorder="1" applyAlignment="1" applyProtection="1">
      <alignment horizontal="center" vertical="center" shrinkToFit="1"/>
    </xf>
    <xf numFmtId="178" fontId="61" fillId="10" borderId="29" xfId="7" applyNumberFormat="1" applyFont="1" applyFill="1" applyBorder="1" applyAlignment="1" applyProtection="1">
      <alignment horizontal="center" vertical="center" shrinkToFit="1"/>
    </xf>
    <xf numFmtId="0" fontId="50" fillId="10" borderId="7" xfId="7" applyFont="1" applyFill="1" applyBorder="1" applyAlignment="1" applyProtection="1">
      <alignment horizontal="left" vertical="center"/>
    </xf>
    <xf numFmtId="0" fontId="50" fillId="10" borderId="2" xfId="7" applyFont="1" applyFill="1" applyBorder="1" applyAlignment="1" applyProtection="1">
      <alignment horizontal="left" vertical="center"/>
    </xf>
    <xf numFmtId="0" fontId="50" fillId="10" borderId="9" xfId="7" applyFont="1" applyFill="1" applyBorder="1" applyAlignment="1" applyProtection="1">
      <alignment horizontal="left" vertical="center"/>
    </xf>
    <xf numFmtId="178" fontId="61" fillId="10" borderId="7" xfId="7" applyNumberFormat="1" applyFont="1" applyFill="1" applyBorder="1" applyAlignment="1" applyProtection="1">
      <alignment horizontal="center" vertical="center" shrinkToFit="1"/>
    </xf>
    <xf numFmtId="178" fontId="61" fillId="10" borderId="2" xfId="7" applyNumberFormat="1" applyFont="1" applyFill="1" applyBorder="1" applyAlignment="1" applyProtection="1">
      <alignment horizontal="center" vertical="center" shrinkToFit="1"/>
    </xf>
    <xf numFmtId="178" fontId="61" fillId="10" borderId="9" xfId="7" applyNumberFormat="1" applyFont="1" applyFill="1" applyBorder="1" applyAlignment="1" applyProtection="1">
      <alignment horizontal="center" vertical="center" shrinkToFit="1"/>
    </xf>
    <xf numFmtId="0" fontId="50" fillId="10" borderId="16" xfId="7" applyFont="1" applyFill="1" applyBorder="1" applyAlignment="1" applyProtection="1">
      <alignment horizontal="left" vertical="center"/>
    </xf>
    <xf numFmtId="0" fontId="50" fillId="10" borderId="3" xfId="7" applyFont="1" applyFill="1" applyBorder="1" applyAlignment="1" applyProtection="1">
      <alignment horizontal="left" vertical="center"/>
    </xf>
    <xf numFmtId="0" fontId="50" fillId="10" borderId="29" xfId="7" applyFont="1" applyFill="1" applyBorder="1" applyAlignment="1" applyProtection="1">
      <alignment horizontal="left" vertical="center"/>
    </xf>
    <xf numFmtId="0" fontId="84" fillId="10" borderId="195" xfId="19" applyFont="1" applyFill="1" applyBorder="1" applyAlignment="1" applyProtection="1">
      <alignment horizontal="left" vertical="center"/>
    </xf>
    <xf numFmtId="0" fontId="84" fillId="10" borderId="96" xfId="19" applyFont="1" applyFill="1" applyBorder="1" applyAlignment="1" applyProtection="1">
      <alignment horizontal="left" vertical="center"/>
    </xf>
    <xf numFmtId="0" fontId="84" fillId="10" borderId="160" xfId="19" applyFont="1" applyFill="1" applyBorder="1" applyAlignment="1" applyProtection="1">
      <alignment horizontal="left" vertical="center"/>
    </xf>
    <xf numFmtId="180" fontId="85" fillId="10" borderId="203" xfId="19" applyNumberFormat="1" applyFont="1" applyFill="1" applyBorder="1" applyAlignment="1" applyProtection="1">
      <alignment horizontal="center" vertical="center"/>
    </xf>
    <xf numFmtId="3" fontId="61" fillId="0" borderId="152" xfId="7" applyNumberFormat="1" applyFont="1" applyFill="1" applyBorder="1" applyAlignment="1" applyProtection="1">
      <alignment horizontal="right" vertical="center" shrinkToFit="1"/>
    </xf>
    <xf numFmtId="3" fontId="61" fillId="0" borderId="77" xfId="7" applyNumberFormat="1" applyFont="1" applyFill="1" applyBorder="1" applyAlignment="1" applyProtection="1">
      <alignment horizontal="right" vertical="center" shrinkToFit="1"/>
    </xf>
    <xf numFmtId="3" fontId="61" fillId="0" borderId="153" xfId="7" applyNumberFormat="1" applyFont="1" applyFill="1" applyBorder="1" applyAlignment="1" applyProtection="1">
      <alignment horizontal="right" vertical="center" shrinkToFit="1"/>
    </xf>
    <xf numFmtId="190" fontId="60" fillId="10" borderId="180" xfId="7" applyNumberFormat="1" applyFont="1" applyFill="1" applyBorder="1" applyAlignment="1" applyProtection="1">
      <alignment horizontal="center" vertical="center"/>
    </xf>
    <xf numFmtId="190" fontId="60" fillId="10" borderId="157" xfId="7" applyNumberFormat="1" applyFont="1" applyFill="1" applyBorder="1" applyAlignment="1" applyProtection="1">
      <alignment horizontal="center" vertical="center"/>
    </xf>
    <xf numFmtId="3" fontId="61" fillId="10" borderId="180" xfId="7" applyNumberFormat="1" applyFont="1" applyFill="1" applyBorder="1" applyAlignment="1" applyProtection="1">
      <alignment horizontal="center" vertical="center" shrinkToFit="1"/>
    </xf>
    <xf numFmtId="3" fontId="61" fillId="10" borderId="156" xfId="7" applyNumberFormat="1" applyFont="1" applyFill="1" applyBorder="1" applyAlignment="1" applyProtection="1">
      <alignment horizontal="center" vertical="center" shrinkToFit="1"/>
    </xf>
    <xf numFmtId="3" fontId="61" fillId="10" borderId="189" xfId="7" applyNumberFormat="1" applyFont="1" applyFill="1" applyBorder="1" applyAlignment="1" applyProtection="1">
      <alignment horizontal="center" vertical="center" shrinkToFit="1"/>
    </xf>
    <xf numFmtId="0" fontId="50" fillId="0" borderId="10" xfId="7" applyFont="1" applyFill="1" applyBorder="1" applyAlignment="1" applyProtection="1">
      <alignment horizontal="left" vertical="center" shrinkToFit="1"/>
    </xf>
    <xf numFmtId="0" fontId="50" fillId="0" borderId="5" xfId="7" applyFont="1" applyFill="1" applyBorder="1" applyAlignment="1" applyProtection="1">
      <alignment horizontal="left" vertical="center" shrinkToFit="1"/>
    </xf>
    <xf numFmtId="0" fontId="50" fillId="0" borderId="5" xfId="7" applyFont="1" applyFill="1" applyBorder="1" applyAlignment="1" applyProtection="1">
      <alignment horizontal="right" vertical="center" shrinkToFit="1"/>
    </xf>
    <xf numFmtId="0" fontId="50" fillId="0" borderId="8" xfId="7" applyFont="1" applyFill="1" applyBorder="1" applyAlignment="1" applyProtection="1">
      <alignment horizontal="right" vertical="center" shrinkToFit="1"/>
    </xf>
    <xf numFmtId="3" fontId="61" fillId="13" borderId="10" xfId="7" applyNumberFormat="1" applyFont="1" applyFill="1" applyBorder="1" applyAlignment="1" applyProtection="1">
      <alignment horizontal="center" vertical="center" shrinkToFit="1"/>
    </xf>
    <xf numFmtId="3" fontId="61" fillId="13" borderId="5" xfId="7" applyNumberFormat="1" applyFont="1" applyFill="1" applyBorder="1" applyAlignment="1" applyProtection="1">
      <alignment horizontal="center" vertical="center" shrinkToFit="1"/>
    </xf>
    <xf numFmtId="3" fontId="61" fillId="13" borderId="8" xfId="7" applyNumberFormat="1" applyFont="1" applyFill="1" applyBorder="1" applyAlignment="1" applyProtection="1">
      <alignment horizontal="center" vertical="center" shrinkToFit="1"/>
    </xf>
    <xf numFmtId="3" fontId="61" fillId="0" borderId="10" xfId="7" applyNumberFormat="1" applyFont="1" applyFill="1" applyBorder="1" applyAlignment="1" applyProtection="1">
      <alignment horizontal="right" vertical="center" shrinkToFit="1"/>
    </xf>
    <xf numFmtId="3" fontId="61" fillId="0" borderId="5" xfId="7" applyNumberFormat="1" applyFont="1" applyFill="1" applyBorder="1" applyAlignment="1" applyProtection="1">
      <alignment horizontal="right" vertical="center" shrinkToFit="1"/>
    </xf>
    <xf numFmtId="3" fontId="61" fillId="0" borderId="8" xfId="7" applyNumberFormat="1" applyFont="1" applyFill="1" applyBorder="1" applyAlignment="1" applyProtection="1">
      <alignment horizontal="right" vertical="center" shrinkToFit="1"/>
    </xf>
    <xf numFmtId="3" fontId="61" fillId="13" borderId="10" xfId="7" applyNumberFormat="1" applyFont="1" applyFill="1" applyBorder="1" applyAlignment="1" applyProtection="1">
      <alignment horizontal="right" vertical="center" shrinkToFit="1"/>
    </xf>
    <xf numFmtId="3" fontId="61" fillId="13" borderId="5" xfId="7" applyNumberFormat="1" applyFont="1" applyFill="1" applyBorder="1" applyAlignment="1" applyProtection="1">
      <alignment horizontal="right" vertical="center" shrinkToFit="1"/>
    </xf>
    <xf numFmtId="3" fontId="61" fillId="13" borderId="8" xfId="7" applyNumberFormat="1" applyFont="1" applyFill="1" applyBorder="1" applyAlignment="1" applyProtection="1">
      <alignment horizontal="right" vertical="center" shrinkToFit="1"/>
    </xf>
    <xf numFmtId="189" fontId="63" fillId="14" borderId="16" xfId="7" applyNumberFormat="1" applyFont="1" applyFill="1" applyBorder="1" applyAlignment="1" applyProtection="1">
      <alignment horizontal="center" vertical="center" shrinkToFit="1"/>
      <protection locked="0"/>
    </xf>
    <xf numFmtId="189" fontId="63" fillId="14" borderId="3" xfId="7" applyNumberFormat="1" applyFont="1" applyFill="1" applyBorder="1" applyAlignment="1" applyProtection="1">
      <alignment horizontal="center" vertical="center" shrinkToFit="1"/>
      <protection locked="0"/>
    </xf>
    <xf numFmtId="189" fontId="63" fillId="14" borderId="29" xfId="7" applyNumberFormat="1" applyFont="1" applyFill="1" applyBorder="1" applyAlignment="1" applyProtection="1">
      <alignment horizontal="center" vertical="center" shrinkToFit="1"/>
      <protection locked="0"/>
    </xf>
    <xf numFmtId="176" fontId="93" fillId="10" borderId="203" xfId="19" applyNumberFormat="1" applyFont="1" applyFill="1" applyBorder="1" applyAlignment="1" applyProtection="1">
      <alignment horizontal="center" vertical="center"/>
    </xf>
    <xf numFmtId="0" fontId="50" fillId="0" borderId="152" xfId="7" applyFont="1" applyFill="1" applyBorder="1" applyAlignment="1" applyProtection="1">
      <alignment horizontal="left" vertical="center" wrapText="1"/>
    </xf>
    <xf numFmtId="0" fontId="50" fillId="0" borderId="77" xfId="7" applyFont="1" applyFill="1" applyBorder="1" applyAlignment="1" applyProtection="1">
      <alignment horizontal="left" vertical="center" wrapText="1"/>
    </xf>
    <xf numFmtId="0" fontId="60" fillId="0" borderId="109" xfId="7" applyFont="1" applyFill="1" applyBorder="1" applyAlignment="1" applyProtection="1">
      <alignment horizontal="center" vertical="center"/>
    </xf>
    <xf numFmtId="0" fontId="60" fillId="0" borderId="110" xfId="7" applyFont="1" applyFill="1" applyBorder="1" applyAlignment="1" applyProtection="1">
      <alignment horizontal="center" vertical="center"/>
    </xf>
    <xf numFmtId="3" fontId="61" fillId="13" borderId="77" xfId="7" applyNumberFormat="1" applyFont="1" applyFill="1" applyBorder="1" applyAlignment="1" applyProtection="1">
      <alignment horizontal="center" vertical="center" shrinkToFit="1"/>
    </xf>
    <xf numFmtId="3" fontId="61" fillId="13" borderId="153" xfId="7" applyNumberFormat="1" applyFont="1" applyFill="1" applyBorder="1" applyAlignment="1" applyProtection="1">
      <alignment horizontal="center" vertical="center" shrinkToFit="1"/>
    </xf>
    <xf numFmtId="3" fontId="61" fillId="13" borderId="152" xfId="7" applyNumberFormat="1" applyFont="1" applyFill="1" applyBorder="1" applyAlignment="1" applyProtection="1">
      <alignment horizontal="right" vertical="center" shrinkToFit="1"/>
    </xf>
    <xf numFmtId="3" fontId="61" fillId="13" borderId="77" xfId="7" applyNumberFormat="1" applyFont="1" applyFill="1" applyBorder="1" applyAlignment="1" applyProtection="1">
      <alignment horizontal="right" vertical="center" shrinkToFit="1"/>
    </xf>
    <xf numFmtId="3" fontId="61" fillId="13" borderId="153" xfId="7" applyNumberFormat="1" applyFont="1" applyFill="1" applyBorder="1" applyAlignment="1" applyProtection="1">
      <alignment horizontal="right" vertical="center" shrinkToFit="1"/>
    </xf>
    <xf numFmtId="38" fontId="63" fillId="10" borderId="196" xfId="12" applyFont="1" applyFill="1" applyBorder="1" applyAlignment="1" applyProtection="1">
      <alignment horizontal="right" vertical="center" shrinkToFit="1"/>
    </xf>
    <xf numFmtId="38" fontId="63" fillId="10" borderId="197" xfId="12" applyFont="1" applyFill="1" applyBorder="1" applyAlignment="1" applyProtection="1">
      <alignment horizontal="right" vertical="center" shrinkToFit="1"/>
    </xf>
    <xf numFmtId="38" fontId="63" fillId="10" borderId="249" xfId="12" applyFont="1" applyFill="1" applyBorder="1" applyAlignment="1" applyProtection="1">
      <alignment horizontal="right" vertical="center" shrinkToFit="1"/>
    </xf>
    <xf numFmtId="38" fontId="63" fillId="10" borderId="198" xfId="12" applyFont="1" applyFill="1" applyBorder="1" applyAlignment="1" applyProtection="1">
      <alignment horizontal="right" vertical="center" shrinkToFit="1"/>
    </xf>
    <xf numFmtId="38" fontId="63" fillId="10" borderId="250" xfId="12" applyFont="1" applyFill="1" applyBorder="1" applyAlignment="1" applyProtection="1">
      <alignment horizontal="right" vertical="center" shrinkToFit="1"/>
    </xf>
    <xf numFmtId="189" fontId="63" fillId="10" borderId="16" xfId="7" applyNumberFormat="1" applyFont="1" applyFill="1" applyBorder="1" applyAlignment="1" applyProtection="1">
      <alignment horizontal="center" vertical="center" shrinkToFit="1"/>
    </xf>
    <xf numFmtId="189" fontId="63" fillId="10" borderId="3" xfId="7" applyNumberFormat="1" applyFont="1" applyFill="1" applyBorder="1" applyAlignment="1" applyProtection="1">
      <alignment horizontal="center" vertical="center" shrinkToFit="1"/>
    </xf>
    <xf numFmtId="189" fontId="63" fillId="10" borderId="29" xfId="7" applyNumberFormat="1" applyFont="1" applyFill="1" applyBorder="1" applyAlignment="1" applyProtection="1">
      <alignment horizontal="center" vertical="center" shrinkToFit="1"/>
    </xf>
    <xf numFmtId="189" fontId="63" fillId="14" borderId="7" xfId="7" applyNumberFormat="1" applyFont="1" applyFill="1" applyBorder="1" applyAlignment="1" applyProtection="1">
      <alignment horizontal="center" vertical="center" shrinkToFit="1"/>
      <protection locked="0"/>
    </xf>
    <xf numFmtId="189" fontId="63" fillId="14" borderId="2" xfId="7" applyNumberFormat="1" applyFont="1" applyFill="1" applyBorder="1" applyAlignment="1" applyProtection="1">
      <alignment horizontal="center" vertical="center" shrinkToFit="1"/>
      <protection locked="0"/>
    </xf>
    <xf numFmtId="189" fontId="63" fillId="14" borderId="9" xfId="7" applyNumberFormat="1" applyFont="1" applyFill="1" applyBorder="1" applyAlignment="1" applyProtection="1">
      <alignment horizontal="center" vertical="center" shrinkToFit="1"/>
      <protection locked="0"/>
    </xf>
    <xf numFmtId="0" fontId="50" fillId="10" borderId="7" xfId="7" applyFont="1" applyFill="1" applyBorder="1" applyAlignment="1" applyProtection="1">
      <alignment horizontal="left" vertical="center" shrinkToFit="1"/>
    </xf>
    <xf numFmtId="0" fontId="50" fillId="10" borderId="2" xfId="7" applyFont="1" applyFill="1" applyBorder="1" applyAlignment="1" applyProtection="1">
      <alignment horizontal="left" vertical="center" shrinkToFit="1"/>
    </xf>
    <xf numFmtId="0" fontId="57" fillId="10" borderId="11" xfId="7" applyFont="1" applyFill="1" applyBorder="1" applyAlignment="1" applyProtection="1">
      <alignment horizontal="center" vertical="center" textRotation="255" wrapText="1"/>
    </xf>
    <xf numFmtId="0" fontId="60" fillId="10" borderId="67" xfId="7" applyFont="1" applyFill="1" applyBorder="1" applyAlignment="1" applyProtection="1">
      <alignment horizontal="center" vertical="center"/>
    </xf>
    <xf numFmtId="0" fontId="60" fillId="10" borderId="64" xfId="7" applyFont="1" applyFill="1" applyBorder="1" applyAlignment="1" applyProtection="1">
      <alignment horizontal="center" vertical="center"/>
    </xf>
    <xf numFmtId="3" fontId="61" fillId="10" borderId="118" xfId="7" applyNumberFormat="1" applyFont="1" applyFill="1" applyBorder="1" applyAlignment="1" applyProtection="1">
      <alignment horizontal="center" vertical="center" shrinkToFit="1"/>
    </xf>
    <xf numFmtId="3" fontId="61" fillId="10" borderId="77" xfId="7" applyNumberFormat="1" applyFont="1" applyFill="1" applyBorder="1" applyAlignment="1" applyProtection="1">
      <alignment horizontal="center" vertical="center" shrinkToFit="1"/>
    </xf>
    <xf numFmtId="3" fontId="61" fillId="10" borderId="153" xfId="7" applyNumberFormat="1" applyFont="1" applyFill="1" applyBorder="1" applyAlignment="1" applyProtection="1">
      <alignment horizontal="center" vertical="center" shrinkToFit="1"/>
    </xf>
    <xf numFmtId="0" fontId="60" fillId="10" borderId="178" xfId="7" applyFont="1" applyFill="1" applyBorder="1" applyAlignment="1" applyProtection="1">
      <alignment horizontal="center" vertical="center"/>
    </xf>
    <xf numFmtId="0" fontId="60" fillId="10" borderId="125" xfId="7" applyFont="1" applyFill="1" applyBorder="1" applyAlignment="1" applyProtection="1">
      <alignment horizontal="center" vertical="center"/>
    </xf>
    <xf numFmtId="3" fontId="61" fillId="10" borderId="178" xfId="7" applyNumberFormat="1" applyFont="1" applyFill="1" applyBorder="1" applyAlignment="1" applyProtection="1">
      <alignment horizontal="center" vertical="center" shrinkToFit="1"/>
    </xf>
    <xf numFmtId="3" fontId="61" fillId="10" borderId="95" xfId="7" applyNumberFormat="1" applyFont="1" applyFill="1" applyBorder="1" applyAlignment="1" applyProtection="1">
      <alignment horizontal="center" vertical="center" shrinkToFit="1"/>
    </xf>
    <xf numFmtId="3" fontId="61" fillId="10" borderId="127" xfId="7" applyNumberFormat="1" applyFont="1" applyFill="1" applyBorder="1" applyAlignment="1" applyProtection="1">
      <alignment horizontal="center" vertical="center" shrinkToFit="1"/>
    </xf>
    <xf numFmtId="0" fontId="60" fillId="10" borderId="180" xfId="7" applyFont="1" applyFill="1" applyBorder="1" applyAlignment="1" applyProtection="1">
      <alignment horizontal="center" vertical="center"/>
    </xf>
    <xf numFmtId="0" fontId="60" fillId="10" borderId="157" xfId="7" applyFont="1" applyFill="1" applyBorder="1" applyAlignment="1" applyProtection="1">
      <alignment horizontal="center" vertical="center"/>
    </xf>
    <xf numFmtId="0" fontId="50" fillId="10" borderId="15" xfId="7" applyFont="1" applyFill="1" applyBorder="1" applyAlignment="1" applyProtection="1">
      <alignment horizontal="right" vertical="center" shrinkToFit="1"/>
    </xf>
    <xf numFmtId="0" fontId="50" fillId="10" borderId="76" xfId="7" applyFont="1" applyFill="1" applyBorder="1" applyAlignment="1" applyProtection="1">
      <alignment horizontal="right" vertical="center" shrinkToFit="1"/>
    </xf>
    <xf numFmtId="3" fontId="61" fillId="10" borderId="182" xfId="7" applyNumberFormat="1" applyFont="1" applyFill="1" applyBorder="1" applyAlignment="1" applyProtection="1">
      <alignment horizontal="right" vertical="center" shrinkToFit="1"/>
    </xf>
    <xf numFmtId="3" fontId="61" fillId="10" borderId="248" xfId="7" applyNumberFormat="1" applyFont="1" applyFill="1" applyBorder="1" applyAlignment="1" applyProtection="1">
      <alignment horizontal="right" vertical="center" shrinkToFit="1"/>
    </xf>
    <xf numFmtId="3" fontId="61" fillId="10" borderId="199" xfId="7" applyNumberFormat="1" applyFont="1" applyFill="1" applyBorder="1" applyAlignment="1" applyProtection="1">
      <alignment horizontal="right" vertical="center" shrinkToFit="1"/>
    </xf>
    <xf numFmtId="3" fontId="61" fillId="10" borderId="156" xfId="7" applyNumberFormat="1" applyFont="1" applyFill="1" applyBorder="1" applyAlignment="1" applyProtection="1">
      <alignment vertical="center" shrinkToFit="1"/>
    </xf>
    <xf numFmtId="3" fontId="61" fillId="10" borderId="155" xfId="7" applyNumberFormat="1" applyFont="1" applyFill="1" applyBorder="1" applyAlignment="1" applyProtection="1">
      <alignment vertical="center" shrinkToFit="1"/>
    </xf>
    <xf numFmtId="3" fontId="61" fillId="10" borderId="190" xfId="7" applyNumberFormat="1" applyFont="1" applyFill="1" applyBorder="1" applyAlignment="1" applyProtection="1">
      <alignment vertical="center" shrinkToFit="1"/>
    </xf>
    <xf numFmtId="3" fontId="61" fillId="10" borderId="189" xfId="7" applyNumberFormat="1" applyFont="1" applyFill="1" applyBorder="1" applyAlignment="1" applyProtection="1">
      <alignment vertical="center" shrinkToFit="1"/>
    </xf>
    <xf numFmtId="3" fontId="61" fillId="10" borderId="188" xfId="7" applyNumberFormat="1" applyFont="1" applyFill="1" applyBorder="1" applyAlignment="1" applyProtection="1">
      <alignment vertical="center" shrinkToFit="1"/>
    </xf>
    <xf numFmtId="3" fontId="61" fillId="10" borderId="21" xfId="7" applyNumberFormat="1" applyFont="1" applyFill="1" applyBorder="1" applyAlignment="1" applyProtection="1">
      <alignment horizontal="center" vertical="center" shrinkToFit="1"/>
    </xf>
    <xf numFmtId="3" fontId="61" fillId="10" borderId="22" xfId="7" applyNumberFormat="1" applyFont="1" applyFill="1" applyBorder="1" applyAlignment="1" applyProtection="1">
      <alignment horizontal="center" vertical="center" shrinkToFit="1"/>
    </xf>
    <xf numFmtId="3" fontId="61" fillId="10" borderId="66" xfId="7" applyNumberFormat="1" applyFont="1" applyFill="1" applyBorder="1" applyAlignment="1" applyProtection="1">
      <alignment horizontal="center" vertical="center" shrinkToFit="1"/>
    </xf>
    <xf numFmtId="3" fontId="61" fillId="10" borderId="186" xfId="7" applyNumberFormat="1" applyFont="1" applyFill="1" applyBorder="1" applyAlignment="1" applyProtection="1">
      <alignment horizontal="right" vertical="center" shrinkToFit="1"/>
    </xf>
    <xf numFmtId="3" fontId="61" fillId="10" borderId="101" xfId="7" applyNumberFormat="1" applyFont="1" applyFill="1" applyBorder="1" applyAlignment="1" applyProtection="1">
      <alignment horizontal="right" vertical="center" shrinkToFit="1"/>
    </xf>
    <xf numFmtId="3" fontId="61" fillId="10" borderId="154" xfId="7" quotePrefix="1" applyNumberFormat="1" applyFont="1" applyFill="1" applyBorder="1" applyAlignment="1" applyProtection="1">
      <alignment vertical="center" shrinkToFit="1"/>
    </xf>
    <xf numFmtId="3" fontId="61" fillId="10" borderId="233" xfId="7" applyNumberFormat="1" applyFont="1" applyFill="1" applyBorder="1" applyAlignment="1" applyProtection="1">
      <alignment vertical="center" shrinkToFit="1"/>
    </xf>
    <xf numFmtId="0" fontId="50" fillId="10" borderId="38" xfId="7" applyFont="1" applyFill="1" applyBorder="1" applyAlignment="1" applyProtection="1">
      <alignment horizontal="left" vertical="center" wrapText="1" shrinkToFit="1"/>
    </xf>
    <xf numFmtId="0" fontId="50" fillId="10" borderId="95" xfId="7" applyFont="1" applyFill="1" applyBorder="1" applyAlignment="1" applyProtection="1">
      <alignment horizontal="left" vertical="center" wrapText="1" shrinkToFit="1"/>
    </xf>
    <xf numFmtId="0" fontId="60" fillId="10" borderId="178" xfId="7" applyFont="1" applyFill="1" applyBorder="1" applyAlignment="1" applyProtection="1">
      <alignment horizontal="center" vertical="center" wrapText="1"/>
    </xf>
    <xf numFmtId="0" fontId="60" fillId="10" borderId="125" xfId="7" applyFont="1" applyFill="1" applyBorder="1" applyAlignment="1" applyProtection="1">
      <alignment horizontal="center" vertical="center" wrapText="1"/>
    </xf>
    <xf numFmtId="3" fontId="61" fillId="10" borderId="77" xfId="7" quotePrefix="1" applyNumberFormat="1" applyFont="1" applyFill="1" applyBorder="1" applyAlignment="1" applyProtection="1">
      <alignment vertical="center" shrinkToFit="1"/>
    </xf>
    <xf numFmtId="3" fontId="61" fillId="10" borderId="202" xfId="7" quotePrefix="1" applyNumberFormat="1" applyFont="1" applyFill="1" applyBorder="1" applyAlignment="1" applyProtection="1">
      <alignment vertical="center" shrinkToFit="1"/>
    </xf>
    <xf numFmtId="3" fontId="61" fillId="10" borderId="153" xfId="7" quotePrefix="1" applyNumberFormat="1" applyFont="1" applyFill="1" applyBorder="1" applyAlignment="1" applyProtection="1">
      <alignment vertical="center" shrinkToFit="1"/>
    </xf>
    <xf numFmtId="3" fontId="61" fillId="10" borderId="201" xfId="7" quotePrefix="1" applyNumberFormat="1" applyFont="1" applyFill="1" applyBorder="1" applyAlignment="1" applyProtection="1">
      <alignment vertical="center" shrinkToFit="1"/>
    </xf>
    <xf numFmtId="3" fontId="61" fillId="10" borderId="295" xfId="7" quotePrefix="1" applyNumberFormat="1" applyFont="1" applyFill="1" applyBorder="1" applyAlignment="1" applyProtection="1">
      <alignment vertical="center" shrinkToFit="1"/>
    </xf>
    <xf numFmtId="3" fontId="61" fillId="10" borderId="296" xfId="7" quotePrefix="1" applyNumberFormat="1" applyFont="1" applyFill="1" applyBorder="1" applyAlignment="1" applyProtection="1">
      <alignment vertical="center" shrinkToFit="1"/>
    </xf>
    <xf numFmtId="3" fontId="61" fillId="10" borderId="187" xfId="7" applyNumberFormat="1" applyFont="1" applyFill="1" applyBorder="1" applyAlignment="1" applyProtection="1">
      <alignment vertical="center" shrinkToFit="1"/>
    </xf>
    <xf numFmtId="3" fontId="61" fillId="10" borderId="200" xfId="7" quotePrefix="1" applyNumberFormat="1" applyFont="1" applyFill="1" applyBorder="1" applyAlignment="1" applyProtection="1">
      <alignment vertical="center" shrinkToFit="1"/>
    </xf>
    <xf numFmtId="3" fontId="61" fillId="10" borderId="183" xfId="7" applyNumberFormat="1" applyFont="1" applyFill="1" applyBorder="1" applyAlignment="1" applyProtection="1">
      <alignment vertical="center" shrinkToFit="1"/>
    </xf>
    <xf numFmtId="3" fontId="61" fillId="10" borderId="204" xfId="7" quotePrefix="1" applyNumberFormat="1" applyFont="1" applyFill="1" applyBorder="1" applyAlignment="1" applyProtection="1">
      <alignment vertical="center" shrinkToFit="1"/>
    </xf>
    <xf numFmtId="3" fontId="61" fillId="10" borderId="154" xfId="7" applyNumberFormat="1" applyFont="1" applyFill="1" applyBorder="1" applyAlignment="1" applyProtection="1">
      <alignment horizontal="right" vertical="center" shrinkToFit="1"/>
    </xf>
    <xf numFmtId="3" fontId="61" fillId="10" borderId="183" xfId="7" applyNumberFormat="1" applyFont="1" applyFill="1" applyBorder="1" applyAlignment="1" applyProtection="1">
      <alignment horizontal="right" vertical="center" shrinkToFit="1"/>
    </xf>
    <xf numFmtId="3" fontId="61" fillId="10" borderId="187" xfId="7" applyNumberFormat="1" applyFont="1" applyFill="1" applyBorder="1" applyAlignment="1" applyProtection="1">
      <alignment horizontal="right" vertical="center" shrinkToFit="1"/>
    </xf>
    <xf numFmtId="3" fontId="61" fillId="10" borderId="190" xfId="7" applyNumberFormat="1" applyFont="1" applyFill="1" applyBorder="1" applyAlignment="1" applyProtection="1">
      <alignment horizontal="right" vertical="center" shrinkToFit="1"/>
    </xf>
    <xf numFmtId="3" fontId="61" fillId="10" borderId="184" xfId="7" applyNumberFormat="1" applyFont="1" applyFill="1" applyBorder="1" applyAlignment="1" applyProtection="1">
      <alignment horizontal="right" vertical="center" shrinkToFit="1"/>
    </xf>
    <xf numFmtId="3" fontId="61" fillId="10" borderId="181" xfId="7" applyNumberFormat="1" applyFont="1" applyFill="1" applyBorder="1" applyAlignment="1" applyProtection="1">
      <alignment horizontal="right" vertical="center" shrinkToFit="1"/>
    </xf>
    <xf numFmtId="3" fontId="61" fillId="10" borderId="185" xfId="7" applyNumberFormat="1" applyFont="1" applyFill="1" applyBorder="1" applyAlignment="1" applyProtection="1">
      <alignment horizontal="right" vertical="center" shrinkToFit="1"/>
    </xf>
    <xf numFmtId="3" fontId="61" fillId="10" borderId="252" xfId="7" applyNumberFormat="1" applyFont="1" applyFill="1" applyBorder="1" applyAlignment="1" applyProtection="1">
      <alignment horizontal="right" vertical="center" shrinkToFit="1"/>
    </xf>
    <xf numFmtId="3" fontId="61" fillId="10" borderId="200" xfId="7" applyNumberFormat="1" applyFont="1" applyFill="1" applyBorder="1" applyAlignment="1" applyProtection="1">
      <alignment horizontal="right" vertical="center" shrinkToFit="1"/>
    </xf>
    <xf numFmtId="0" fontId="62" fillId="10" borderId="30" xfId="7" applyFont="1" applyFill="1" applyBorder="1" applyAlignment="1" applyProtection="1">
      <alignment horizontal="center" vertical="center" textRotation="255" wrapText="1"/>
    </xf>
    <xf numFmtId="0" fontId="62" fillId="10" borderId="28" xfId="7" applyFont="1" applyFill="1" applyBorder="1" applyAlignment="1" applyProtection="1">
      <alignment horizontal="center" vertical="center" textRotation="255" wrapText="1"/>
    </xf>
    <xf numFmtId="0" fontId="62" fillId="10" borderId="236" xfId="7" applyFont="1" applyFill="1" applyBorder="1" applyAlignment="1" applyProtection="1">
      <alignment horizontal="center" vertical="center" textRotation="255" wrapText="1"/>
    </xf>
    <xf numFmtId="0" fontId="50" fillId="10" borderId="133" xfId="7" applyFont="1" applyFill="1" applyBorder="1" applyAlignment="1" applyProtection="1">
      <alignment horizontal="left" vertical="center" wrapText="1" shrinkToFit="1"/>
    </xf>
    <xf numFmtId="0" fontId="50" fillId="10" borderId="125" xfId="7" applyFont="1" applyFill="1" applyBorder="1" applyAlignment="1" applyProtection="1">
      <alignment horizontal="left" vertical="center" wrapText="1" shrinkToFit="1"/>
    </xf>
    <xf numFmtId="0" fontId="60" fillId="10" borderId="109" xfId="7" applyFont="1" applyFill="1" applyBorder="1" applyAlignment="1" applyProtection="1">
      <alignment horizontal="center" vertical="center"/>
    </xf>
    <xf numFmtId="0" fontId="60" fillId="10" borderId="110" xfId="7" applyFont="1" applyFill="1" applyBorder="1" applyAlignment="1" applyProtection="1">
      <alignment horizontal="center" vertical="center"/>
    </xf>
    <xf numFmtId="3" fontId="50" fillId="10" borderId="142" xfId="7" applyNumberFormat="1" applyFont="1" applyFill="1" applyBorder="1" applyAlignment="1" applyProtection="1">
      <alignment horizontal="right" vertical="center" shrinkToFit="1"/>
    </xf>
    <xf numFmtId="3" fontId="50" fillId="10" borderId="33" xfId="7" applyNumberFormat="1" applyFont="1" applyFill="1" applyBorder="1" applyAlignment="1" applyProtection="1">
      <alignment horizontal="right" vertical="center" shrinkToFit="1"/>
    </xf>
    <xf numFmtId="3" fontId="50" fillId="10" borderId="114" xfId="7" applyNumberFormat="1" applyFont="1" applyFill="1" applyBorder="1" applyAlignment="1" applyProtection="1">
      <alignment horizontal="right" vertical="center" shrinkToFit="1"/>
    </xf>
    <xf numFmtId="3" fontId="61" fillId="10" borderId="10" xfId="7" applyNumberFormat="1" applyFont="1" applyFill="1" applyBorder="1" applyAlignment="1" applyProtection="1">
      <alignment horizontal="right" vertical="center" shrinkToFit="1"/>
    </xf>
    <xf numFmtId="3" fontId="61" fillId="10" borderId="5" xfId="7" applyNumberFormat="1" applyFont="1" applyFill="1" applyBorder="1" applyAlignment="1" applyProtection="1">
      <alignment horizontal="right" vertical="center" shrinkToFit="1"/>
    </xf>
    <xf numFmtId="0" fontId="50" fillId="10" borderId="156" xfId="7" applyFont="1" applyFill="1" applyBorder="1" applyAlignment="1" applyProtection="1">
      <alignment horizontal="left" vertical="center" shrinkToFit="1"/>
    </xf>
    <xf numFmtId="3" fontId="61" fillId="10" borderId="102" xfId="7" applyNumberFormat="1" applyFont="1" applyFill="1" applyBorder="1" applyAlignment="1" applyProtection="1">
      <alignment horizontal="right" vertical="center" shrinkToFit="1"/>
    </xf>
    <xf numFmtId="3" fontId="61" fillId="10" borderId="247" xfId="7" applyNumberFormat="1" applyFont="1" applyFill="1" applyBorder="1" applyAlignment="1" applyProtection="1">
      <alignment horizontal="right" vertical="center" shrinkToFit="1"/>
    </xf>
    <xf numFmtId="3" fontId="61" fillId="10" borderId="66" xfId="7" applyNumberFormat="1" applyFont="1" applyFill="1" applyBorder="1" applyAlignment="1" applyProtection="1">
      <alignment horizontal="right" vertical="center" shrinkToFit="1"/>
    </xf>
    <xf numFmtId="3" fontId="61" fillId="10" borderId="253" xfId="7" applyNumberFormat="1" applyFont="1" applyFill="1" applyBorder="1" applyAlignment="1" applyProtection="1">
      <alignment horizontal="right" vertical="center" shrinkToFit="1"/>
    </xf>
    <xf numFmtId="3" fontId="50" fillId="10" borderId="0" xfId="7" applyNumberFormat="1" applyFont="1" applyFill="1" applyBorder="1" applyAlignment="1" applyProtection="1">
      <alignment horizontal="right" vertical="center" shrinkToFit="1"/>
    </xf>
    <xf numFmtId="0" fontId="50" fillId="10" borderId="46" xfId="7" applyFont="1" applyFill="1" applyBorder="1" applyAlignment="1" applyProtection="1">
      <alignment horizontal="right" vertical="center" shrinkToFit="1"/>
    </xf>
    <xf numFmtId="3" fontId="61" fillId="10" borderId="113" xfId="7" applyNumberFormat="1" applyFont="1" applyFill="1" applyBorder="1" applyAlignment="1" applyProtection="1">
      <alignment horizontal="right" vertical="center" shrinkToFit="1"/>
    </xf>
    <xf numFmtId="3" fontId="61" fillId="10" borderId="21" xfId="7" applyNumberFormat="1" applyFont="1" applyFill="1" applyBorder="1" applyAlignment="1" applyProtection="1">
      <alignment horizontal="right" vertical="center" shrinkToFit="1"/>
    </xf>
    <xf numFmtId="3" fontId="61" fillId="10" borderId="244" xfId="7" applyNumberFormat="1" applyFont="1" applyFill="1" applyBorder="1" applyAlignment="1" applyProtection="1">
      <alignment horizontal="right" vertical="center" shrinkToFit="1"/>
    </xf>
    <xf numFmtId="3" fontId="61" fillId="10" borderId="207" xfId="7" applyNumberFormat="1" applyFont="1" applyFill="1" applyBorder="1" applyAlignment="1" applyProtection="1">
      <alignment horizontal="right" vertical="center" shrinkToFit="1"/>
    </xf>
    <xf numFmtId="3" fontId="61" fillId="16" borderId="91" xfId="7" applyNumberFormat="1" applyFont="1" applyFill="1" applyBorder="1" applyAlignment="1" applyProtection="1">
      <alignment horizontal="right" vertical="center" shrinkToFit="1"/>
    </xf>
    <xf numFmtId="3" fontId="61" fillId="16" borderId="112" xfId="7" applyNumberFormat="1" applyFont="1" applyFill="1" applyBorder="1" applyAlignment="1" applyProtection="1">
      <alignment horizontal="right" vertical="center" shrinkToFit="1"/>
    </xf>
    <xf numFmtId="3" fontId="61" fillId="16" borderId="213" xfId="7" applyNumberFormat="1" applyFont="1" applyFill="1" applyBorder="1" applyAlignment="1" applyProtection="1">
      <alignment horizontal="right" vertical="center" shrinkToFit="1"/>
    </xf>
    <xf numFmtId="3" fontId="61" fillId="16" borderId="92" xfId="7" applyNumberFormat="1" applyFont="1" applyFill="1" applyBorder="1" applyAlignment="1" applyProtection="1">
      <alignment horizontal="right" vertical="center" shrinkToFit="1"/>
    </xf>
    <xf numFmtId="3" fontId="61" fillId="10" borderId="38" xfId="7" applyNumberFormat="1" applyFont="1" applyFill="1" applyBorder="1" applyAlignment="1" applyProtection="1">
      <alignment horizontal="right" vertical="center" shrinkToFit="1"/>
    </xf>
    <xf numFmtId="3" fontId="61" fillId="10" borderId="112" xfId="7" applyNumberFormat="1" applyFont="1" applyFill="1" applyBorder="1" applyAlignment="1" applyProtection="1">
      <alignment horizontal="right" vertical="center" shrinkToFit="1"/>
    </xf>
    <xf numFmtId="3" fontId="61" fillId="10" borderId="92" xfId="7" applyNumberFormat="1" applyFont="1" applyFill="1" applyBorder="1" applyAlignment="1" applyProtection="1">
      <alignment horizontal="right" vertical="center" shrinkToFit="1"/>
    </xf>
    <xf numFmtId="3" fontId="61" fillId="10" borderId="233" xfId="7" applyNumberFormat="1" applyFont="1" applyFill="1" applyBorder="1" applyAlignment="1" applyProtection="1">
      <alignment horizontal="right" vertical="center" shrinkToFit="1"/>
    </xf>
    <xf numFmtId="3" fontId="61" fillId="10" borderId="133" xfId="7" applyNumberFormat="1" applyFont="1" applyFill="1" applyBorder="1" applyAlignment="1" applyProtection="1">
      <alignment horizontal="right" vertical="center" shrinkToFit="1"/>
    </xf>
    <xf numFmtId="3" fontId="61" fillId="10" borderId="95" xfId="7" applyNumberFormat="1" applyFont="1" applyFill="1" applyBorder="1" applyAlignment="1" applyProtection="1">
      <alignment horizontal="right" vertical="center" shrinkToFit="1"/>
    </xf>
    <xf numFmtId="3" fontId="61" fillId="10" borderId="127" xfId="7" applyNumberFormat="1" applyFont="1" applyFill="1" applyBorder="1" applyAlignment="1" applyProtection="1">
      <alignment horizontal="right" vertical="center" shrinkToFit="1"/>
    </xf>
    <xf numFmtId="188" fontId="60" fillId="10" borderId="239" xfId="7" applyNumberFormat="1" applyFont="1" applyFill="1" applyBorder="1" applyAlignment="1" applyProtection="1">
      <alignment horizontal="right" vertical="center" shrinkToFit="1"/>
    </xf>
    <xf numFmtId="188" fontId="60" fillId="10" borderId="242" xfId="7" applyNumberFormat="1" applyFont="1" applyFill="1" applyBorder="1" applyAlignment="1" applyProtection="1">
      <alignment horizontal="right" vertical="center" shrinkToFit="1"/>
    </xf>
    <xf numFmtId="188" fontId="60" fillId="10" borderId="141" xfId="7" applyNumberFormat="1" applyFont="1" applyFill="1" applyBorder="1" applyAlignment="1" applyProtection="1">
      <alignment horizontal="right" vertical="center" shrinkToFit="1"/>
    </xf>
    <xf numFmtId="188" fontId="60" fillId="10" borderId="243" xfId="7" applyNumberFormat="1" applyFont="1" applyFill="1" applyBorder="1" applyAlignment="1" applyProtection="1">
      <alignment horizontal="right" vertical="center" shrinkToFit="1"/>
    </xf>
    <xf numFmtId="0" fontId="50" fillId="10" borderId="30" xfId="7" applyFont="1" applyFill="1" applyBorder="1" applyAlignment="1" applyProtection="1">
      <alignment horizontal="center" vertical="center" textRotation="255"/>
    </xf>
    <xf numFmtId="0" fontId="50" fillId="10" borderId="28" xfId="7" applyFont="1" applyFill="1" applyBorder="1" applyAlignment="1" applyProtection="1">
      <alignment horizontal="center" vertical="center" textRotation="255"/>
    </xf>
    <xf numFmtId="0" fontId="50" fillId="10" borderId="236" xfId="7" applyFont="1" applyFill="1" applyBorder="1" applyAlignment="1" applyProtection="1">
      <alignment horizontal="center" vertical="center" textRotation="255"/>
    </xf>
    <xf numFmtId="0" fontId="57" fillId="10" borderId="9" xfId="7" applyFont="1" applyFill="1" applyBorder="1" applyAlignment="1" applyProtection="1">
      <alignment horizontal="center" vertical="center" textRotation="255"/>
    </xf>
    <xf numFmtId="3" fontId="61" fillId="10" borderId="208" xfId="7" applyNumberFormat="1" applyFont="1" applyFill="1" applyBorder="1" applyAlignment="1" applyProtection="1">
      <alignment horizontal="right" vertical="center" shrinkToFit="1"/>
    </xf>
    <xf numFmtId="3" fontId="61" fillId="10" borderId="211" xfId="7" applyNumberFormat="1" applyFont="1" applyFill="1" applyBorder="1" applyAlignment="1" applyProtection="1">
      <alignment horizontal="right" vertical="center" shrinkToFit="1"/>
    </xf>
    <xf numFmtId="3" fontId="61" fillId="10" borderId="245" xfId="7" applyNumberFormat="1" applyFont="1" applyFill="1" applyBorder="1" applyAlignment="1" applyProtection="1">
      <alignment horizontal="right" vertical="center" shrinkToFit="1"/>
    </xf>
    <xf numFmtId="3" fontId="61" fillId="16" borderId="38" xfId="7" applyNumberFormat="1" applyFont="1" applyFill="1" applyBorder="1" applyAlignment="1" applyProtection="1">
      <alignment horizontal="right" vertical="center" shrinkToFit="1"/>
    </xf>
    <xf numFmtId="3" fontId="61" fillId="10" borderId="246" xfId="7" applyNumberFormat="1" applyFont="1" applyFill="1" applyBorder="1" applyAlignment="1" applyProtection="1">
      <alignment horizontal="right" vertical="center" shrinkToFit="1"/>
    </xf>
    <xf numFmtId="3" fontId="61" fillId="10" borderId="235" xfId="7" applyNumberFormat="1" applyFont="1" applyFill="1" applyBorder="1" applyAlignment="1" applyProtection="1">
      <alignment horizontal="right" vertical="center" shrinkToFit="1"/>
    </xf>
    <xf numFmtId="3" fontId="61" fillId="10" borderId="234" xfId="7" applyNumberFormat="1" applyFont="1" applyFill="1" applyBorder="1" applyAlignment="1" applyProtection="1">
      <alignment horizontal="right" vertical="center" shrinkToFit="1"/>
    </xf>
    <xf numFmtId="0" fontId="50" fillId="10" borderId="2" xfId="7" applyFont="1" applyFill="1" applyBorder="1" applyAlignment="1" applyProtection="1">
      <alignment horizontal="right" vertical="center"/>
    </xf>
    <xf numFmtId="188" fontId="60" fillId="10" borderId="238" xfId="7" applyNumberFormat="1" applyFont="1" applyFill="1" applyBorder="1" applyAlignment="1" applyProtection="1">
      <alignment horizontal="right" vertical="center" shrinkToFit="1"/>
    </xf>
    <xf numFmtId="188" fontId="60" fillId="10" borderId="240" xfId="7" applyNumberFormat="1" applyFont="1" applyFill="1" applyBorder="1" applyAlignment="1" applyProtection="1">
      <alignment horizontal="right" vertical="center" shrinkToFit="1"/>
    </xf>
    <xf numFmtId="188" fontId="60" fillId="10" borderId="241" xfId="7" applyNumberFormat="1" applyFont="1" applyFill="1" applyBorder="1" applyAlignment="1" applyProtection="1">
      <alignment horizontal="right" vertical="center" shrinkToFit="1"/>
    </xf>
    <xf numFmtId="0" fontId="57" fillId="17" borderId="7" xfId="7" applyFont="1" applyFill="1" applyBorder="1" applyAlignment="1" applyProtection="1">
      <alignment horizontal="left" vertical="center" shrinkToFit="1"/>
    </xf>
    <xf numFmtId="0" fontId="57" fillId="17" borderId="2" xfId="7" applyFont="1" applyFill="1" applyBorder="1" applyAlignment="1" applyProtection="1">
      <alignment horizontal="left" vertical="center" shrinkToFit="1"/>
    </xf>
    <xf numFmtId="0" fontId="57" fillId="17" borderId="9" xfId="7" applyFont="1" applyFill="1" applyBorder="1" applyAlignment="1" applyProtection="1">
      <alignment horizontal="left" vertical="center" shrinkToFit="1"/>
    </xf>
    <xf numFmtId="193" fontId="56" fillId="17" borderId="7" xfId="12" applyNumberFormat="1" applyFont="1" applyFill="1" applyBorder="1" applyAlignment="1" applyProtection="1">
      <alignment horizontal="right" vertical="center" indent="2" shrinkToFit="1"/>
    </xf>
    <xf numFmtId="193" fontId="56" fillId="17" borderId="2" xfId="12" applyNumberFormat="1" applyFont="1" applyFill="1" applyBorder="1" applyAlignment="1" applyProtection="1">
      <alignment horizontal="right" vertical="center" indent="2" shrinkToFit="1"/>
    </xf>
    <xf numFmtId="193" fontId="56" fillId="17" borderId="9" xfId="12" applyNumberFormat="1" applyFont="1" applyFill="1" applyBorder="1" applyAlignment="1" applyProtection="1">
      <alignment horizontal="right" vertical="center" indent="2" shrinkToFit="1"/>
    </xf>
    <xf numFmtId="0" fontId="50" fillId="0" borderId="16" xfId="7" applyFont="1" applyBorder="1" applyAlignment="1" applyProtection="1">
      <alignment horizontal="center" vertical="center"/>
    </xf>
    <xf numFmtId="0" fontId="50" fillId="0" borderId="3" xfId="7" applyFont="1" applyBorder="1" applyAlignment="1" applyProtection="1">
      <alignment horizontal="center" vertical="center"/>
    </xf>
    <xf numFmtId="0" fontId="50" fillId="0" borderId="1" xfId="7" applyFont="1" applyBorder="1" applyAlignment="1" applyProtection="1">
      <alignment horizontal="center" vertical="center"/>
    </xf>
    <xf numFmtId="0" fontId="50" fillId="0" borderId="0" xfId="7" applyFont="1" applyBorder="1" applyAlignment="1" applyProtection="1">
      <alignment horizontal="center" vertical="center"/>
    </xf>
    <xf numFmtId="0" fontId="50" fillId="0" borderId="10" xfId="7" applyFont="1" applyBorder="1" applyAlignment="1" applyProtection="1">
      <alignment horizontal="center" vertical="center"/>
    </xf>
    <xf numFmtId="0" fontId="50" fillId="0" borderId="5" xfId="7" applyFont="1" applyBorder="1" applyAlignment="1" applyProtection="1">
      <alignment horizontal="center" vertical="center"/>
    </xf>
    <xf numFmtId="0" fontId="50" fillId="0" borderId="16" xfId="7" applyFont="1" applyBorder="1" applyAlignment="1" applyProtection="1">
      <alignment horizontal="center" vertical="center" wrapText="1"/>
    </xf>
    <xf numFmtId="0" fontId="50" fillId="0" borderId="29" xfId="7" applyFont="1" applyBorder="1" applyAlignment="1" applyProtection="1">
      <alignment horizontal="center" vertical="center" wrapText="1"/>
    </xf>
    <xf numFmtId="0" fontId="50" fillId="0" borderId="1" xfId="7" applyFont="1" applyBorder="1" applyAlignment="1" applyProtection="1">
      <alignment horizontal="center" vertical="center" wrapText="1"/>
    </xf>
    <xf numFmtId="0" fontId="50" fillId="0" borderId="46" xfId="7" applyFont="1" applyBorder="1" applyAlignment="1" applyProtection="1">
      <alignment horizontal="center" vertical="center" wrapText="1"/>
    </xf>
    <xf numFmtId="0" fontId="50" fillId="0" borderId="11" xfId="7" applyFont="1" applyBorder="1" applyAlignment="1" applyProtection="1">
      <alignment horizontal="center" vertical="center"/>
    </xf>
    <xf numFmtId="0" fontId="50" fillId="0" borderId="7" xfId="7" applyFont="1" applyBorder="1" applyAlignment="1" applyProtection="1">
      <alignment horizontal="center" vertical="center"/>
    </xf>
    <xf numFmtId="0" fontId="50" fillId="0" borderId="2" xfId="7" applyFont="1" applyBorder="1" applyAlignment="1" applyProtection="1">
      <alignment horizontal="center" vertical="center"/>
    </xf>
    <xf numFmtId="0" fontId="50" fillId="0" borderId="9" xfId="7" applyFont="1" applyBorder="1" applyAlignment="1" applyProtection="1">
      <alignment horizontal="center" vertical="center"/>
    </xf>
    <xf numFmtId="0" fontId="50" fillId="0" borderId="146" xfId="7" applyFont="1" applyBorder="1" applyAlignment="1" applyProtection="1">
      <alignment horizontal="center" vertical="center" shrinkToFit="1"/>
    </xf>
    <xf numFmtId="0" fontId="50" fillId="0" borderId="147" xfId="7" applyFont="1" applyBorder="1" applyAlignment="1" applyProtection="1">
      <alignment horizontal="center" vertical="center" shrinkToFit="1"/>
    </xf>
    <xf numFmtId="0" fontId="50" fillId="0" borderId="237" xfId="7" applyFont="1" applyBorder="1" applyAlignment="1" applyProtection="1">
      <alignment horizontal="center" vertical="center" shrinkToFit="1"/>
    </xf>
    <xf numFmtId="0" fontId="50" fillId="0" borderId="174" xfId="7" applyFont="1" applyBorder="1" applyAlignment="1" applyProtection="1">
      <alignment horizontal="center" vertical="center" shrinkToFit="1"/>
    </xf>
    <xf numFmtId="193" fontId="56" fillId="17" borderId="11" xfId="12" applyNumberFormat="1" applyFont="1" applyFill="1" applyBorder="1" applyAlignment="1" applyProtection="1">
      <alignment horizontal="right" vertical="center" indent="2" shrinkToFit="1"/>
    </xf>
    <xf numFmtId="186" fontId="57" fillId="10" borderId="30" xfId="7" applyNumberFormat="1" applyFont="1" applyFill="1" applyBorder="1" applyAlignment="1" applyProtection="1">
      <alignment horizontal="center" vertical="center"/>
    </xf>
    <xf numFmtId="187" fontId="57" fillId="10" borderId="30" xfId="11" applyNumberFormat="1" applyFont="1" applyFill="1" applyBorder="1" applyAlignment="1" applyProtection="1">
      <alignment horizontal="center" vertical="center"/>
    </xf>
    <xf numFmtId="187" fontId="57" fillId="10" borderId="30" xfId="11" applyNumberFormat="1" applyFont="1" applyFill="1" applyBorder="1" applyAlignment="1" applyProtection="1">
      <alignment horizontal="center" vertical="center" wrapText="1"/>
    </xf>
    <xf numFmtId="187" fontId="57" fillId="10" borderId="16" xfId="11" applyNumberFormat="1" applyFont="1" applyFill="1" applyBorder="1" applyAlignment="1" applyProtection="1">
      <alignment horizontal="center" vertical="center"/>
    </xf>
    <xf numFmtId="187" fontId="57" fillId="10" borderId="11" xfId="11" applyNumberFormat="1" applyFont="1" applyFill="1" applyBorder="1" applyAlignment="1" applyProtection="1">
      <alignment horizontal="center" vertical="center" wrapText="1"/>
    </xf>
    <xf numFmtId="187" fontId="57" fillId="10" borderId="11" xfId="11" applyNumberFormat="1" applyFont="1" applyFill="1" applyBorder="1" applyAlignment="1" applyProtection="1">
      <alignment horizontal="center" vertical="center"/>
    </xf>
    <xf numFmtId="186" fontId="56" fillId="10" borderId="230" xfId="7" applyNumberFormat="1" applyFont="1" applyFill="1" applyBorder="1" applyAlignment="1" applyProtection="1">
      <alignment horizontal="center" vertical="center"/>
    </xf>
    <xf numFmtId="186" fontId="56" fillId="10" borderId="231" xfId="7" applyNumberFormat="1" applyFont="1" applyFill="1" applyBorder="1" applyAlignment="1" applyProtection="1">
      <alignment horizontal="center" vertical="center"/>
    </xf>
    <xf numFmtId="0" fontId="56" fillId="10" borderId="230" xfId="7" applyNumberFormat="1" applyFont="1" applyFill="1" applyBorder="1" applyAlignment="1" applyProtection="1">
      <alignment horizontal="center" vertical="center" shrinkToFit="1"/>
    </xf>
    <xf numFmtId="0" fontId="56" fillId="10" borderId="231" xfId="7" applyNumberFormat="1" applyFont="1" applyFill="1" applyBorder="1" applyAlignment="1" applyProtection="1">
      <alignment horizontal="center" vertical="center" shrinkToFit="1"/>
    </xf>
    <xf numFmtId="0" fontId="56" fillId="10" borderId="232" xfId="7" applyNumberFormat="1" applyFont="1" applyFill="1" applyBorder="1" applyAlignment="1" applyProtection="1">
      <alignment horizontal="center" vertical="center" shrinkToFit="1"/>
    </xf>
    <xf numFmtId="192" fontId="56" fillId="10" borderId="230" xfId="7" applyNumberFormat="1" applyFont="1" applyFill="1" applyBorder="1" applyAlignment="1" applyProtection="1">
      <alignment horizontal="center" vertical="center"/>
    </xf>
    <xf numFmtId="192" fontId="56" fillId="10" borderId="231" xfId="7" applyNumberFormat="1" applyFont="1" applyFill="1" applyBorder="1" applyAlignment="1" applyProtection="1">
      <alignment horizontal="center" vertical="center"/>
    </xf>
    <xf numFmtId="192" fontId="56" fillId="10" borderId="232" xfId="7" applyNumberFormat="1" applyFont="1" applyFill="1" applyBorder="1" applyAlignment="1" applyProtection="1">
      <alignment horizontal="center" vertical="center"/>
    </xf>
    <xf numFmtId="187" fontId="57" fillId="10" borderId="9" xfId="11" applyNumberFormat="1" applyFont="1" applyFill="1" applyBorder="1" applyAlignment="1" applyProtection="1">
      <alignment horizontal="center" vertical="center"/>
    </xf>
    <xf numFmtId="0" fontId="57" fillId="10" borderId="11" xfId="7" applyFont="1" applyFill="1" applyBorder="1" applyAlignment="1" applyProtection="1">
      <alignment horizontal="center" vertical="center" wrapText="1"/>
    </xf>
    <xf numFmtId="0" fontId="57" fillId="10" borderId="30" xfId="7" applyFont="1" applyFill="1" applyBorder="1" applyAlignment="1" applyProtection="1">
      <alignment horizontal="center" vertical="center" wrapText="1"/>
    </xf>
    <xf numFmtId="0" fontId="50" fillId="10" borderId="11" xfId="7" applyFont="1" applyFill="1" applyBorder="1" applyAlignment="1" applyProtection="1">
      <alignment horizontal="center" vertical="center" wrapText="1"/>
    </xf>
    <xf numFmtId="9" fontId="57" fillId="10" borderId="16" xfId="10" applyFont="1" applyFill="1" applyBorder="1" applyAlignment="1" applyProtection="1">
      <alignment horizontal="center" vertical="center" wrapText="1"/>
    </xf>
    <xf numFmtId="9" fontId="57" fillId="10" borderId="3" xfId="10" applyFont="1" applyFill="1" applyBorder="1" applyAlignment="1" applyProtection="1">
      <alignment horizontal="center" vertical="center" wrapText="1"/>
    </xf>
    <xf numFmtId="9" fontId="57" fillId="10" borderId="10" xfId="10" applyFont="1" applyFill="1" applyBorder="1" applyAlignment="1" applyProtection="1">
      <alignment horizontal="center" vertical="center" wrapText="1"/>
    </xf>
    <xf numFmtId="9" fontId="57" fillId="10" borderId="5" xfId="10" applyFont="1" applyFill="1" applyBorder="1" applyAlignment="1" applyProtection="1">
      <alignment horizontal="center" vertical="center" wrapText="1"/>
    </xf>
    <xf numFmtId="0" fontId="57" fillId="10" borderId="30" xfId="7" applyFont="1" applyFill="1" applyBorder="1" applyAlignment="1" applyProtection="1">
      <alignment horizontal="center" vertical="center" shrinkToFit="1"/>
    </xf>
    <xf numFmtId="186" fontId="56" fillId="10" borderId="232" xfId="7" applyNumberFormat="1" applyFont="1" applyFill="1" applyBorder="1" applyAlignment="1" applyProtection="1">
      <alignment horizontal="center" vertical="center"/>
    </xf>
    <xf numFmtId="187" fontId="56" fillId="10" borderId="9" xfId="11" applyNumberFormat="1" applyFont="1" applyFill="1" applyBorder="1" applyAlignment="1" applyProtection="1">
      <alignment horizontal="center" vertical="center"/>
    </xf>
    <xf numFmtId="187" fontId="56" fillId="10" borderId="11" xfId="11" applyNumberFormat="1" applyFont="1" applyFill="1" applyBorder="1" applyAlignment="1" applyProtection="1">
      <alignment horizontal="center" vertical="center"/>
    </xf>
    <xf numFmtId="9" fontId="58" fillId="10" borderId="87" xfId="10" applyFont="1" applyFill="1" applyBorder="1" applyAlignment="1" applyProtection="1">
      <alignment horizontal="center" vertical="center"/>
    </xf>
    <xf numFmtId="9" fontId="58" fillId="10" borderId="4" xfId="10" applyFont="1" applyFill="1" applyBorder="1" applyAlignment="1" applyProtection="1">
      <alignment horizontal="center" vertical="center"/>
    </xf>
    <xf numFmtId="9" fontId="58" fillId="10" borderId="88" xfId="10" applyFont="1" applyFill="1" applyBorder="1" applyAlignment="1" applyProtection="1">
      <alignment horizontal="center" vertical="center"/>
    </xf>
    <xf numFmtId="0" fontId="47" fillId="10" borderId="0" xfId="7" applyFont="1" applyFill="1" applyBorder="1" applyAlignment="1" applyProtection="1">
      <alignment horizontal="left" vertical="center" shrinkToFit="1"/>
    </xf>
    <xf numFmtId="0" fontId="51" fillId="10" borderId="7" xfId="7" applyFont="1" applyFill="1" applyBorder="1" applyAlignment="1" applyProtection="1">
      <alignment horizontal="center" vertical="center"/>
    </xf>
    <xf numFmtId="0" fontId="51" fillId="10" borderId="2" xfId="7" applyFont="1" applyFill="1" applyBorder="1" applyAlignment="1" applyProtection="1">
      <alignment horizontal="center" vertical="center"/>
    </xf>
    <xf numFmtId="0" fontId="51" fillId="10" borderId="42" xfId="7" applyFont="1" applyFill="1" applyBorder="1" applyAlignment="1" applyProtection="1">
      <alignment horizontal="center" vertical="center"/>
    </xf>
    <xf numFmtId="184" fontId="56" fillId="10" borderId="87" xfId="7" applyNumberFormat="1" applyFont="1" applyFill="1" applyBorder="1" applyAlignment="1" applyProtection="1">
      <alignment horizontal="center" vertical="center"/>
    </xf>
    <xf numFmtId="184" fontId="56" fillId="10" borderId="4" xfId="7" applyNumberFormat="1" applyFont="1" applyFill="1" applyBorder="1" applyAlignment="1" applyProtection="1">
      <alignment horizontal="center" vertical="center"/>
    </xf>
    <xf numFmtId="184" fontId="56" fillId="10" borderId="88" xfId="7" applyNumberFormat="1" applyFont="1" applyFill="1" applyBorder="1" applyAlignment="1" applyProtection="1">
      <alignment horizontal="center" vertical="center"/>
    </xf>
    <xf numFmtId="0" fontId="51" fillId="10" borderId="34" xfId="7" applyFont="1" applyFill="1" applyBorder="1" applyAlignment="1" applyProtection="1">
      <alignment horizontal="center" vertical="center"/>
    </xf>
    <xf numFmtId="185" fontId="56" fillId="10" borderId="87" xfId="7" applyNumberFormat="1" applyFont="1" applyFill="1" applyBorder="1" applyAlignment="1" applyProtection="1">
      <alignment horizontal="center" vertical="center" shrinkToFit="1"/>
    </xf>
    <xf numFmtId="185" fontId="56" fillId="10" borderId="4" xfId="7" applyNumberFormat="1" applyFont="1" applyFill="1" applyBorder="1" applyAlignment="1" applyProtection="1">
      <alignment horizontal="center" vertical="center" shrinkToFit="1"/>
    </xf>
    <xf numFmtId="185" fontId="56" fillId="10" borderId="88" xfId="7" applyNumberFormat="1" applyFont="1" applyFill="1" applyBorder="1" applyAlignment="1" applyProtection="1">
      <alignment horizontal="center" vertical="center" shrinkToFit="1"/>
    </xf>
    <xf numFmtId="0" fontId="51" fillId="10" borderId="9" xfId="7" applyFont="1" applyFill="1" applyBorder="1" applyAlignment="1" applyProtection="1">
      <alignment horizontal="center" vertical="center"/>
    </xf>
    <xf numFmtId="0" fontId="56" fillId="10" borderId="7" xfId="7" applyFont="1" applyFill="1" applyBorder="1" applyAlignment="1" applyProtection="1">
      <alignment horizontal="center" vertical="center"/>
    </xf>
    <xf numFmtId="0" fontId="56" fillId="10" borderId="2" xfId="7" applyFont="1" applyFill="1" applyBorder="1" applyAlignment="1" applyProtection="1">
      <alignment horizontal="center" vertical="center"/>
    </xf>
    <xf numFmtId="0" fontId="56" fillId="10" borderId="9" xfId="7" applyFont="1" applyFill="1" applyBorder="1" applyAlignment="1" applyProtection="1">
      <alignment horizontal="center" vertical="center"/>
    </xf>
    <xf numFmtId="0" fontId="94" fillId="0" borderId="0" xfId="0" applyFont="1" applyAlignment="1" applyProtection="1">
      <alignment vertical="center" wrapText="1"/>
    </xf>
    <xf numFmtId="180" fontId="52" fillId="10" borderId="7" xfId="7" applyNumberFormat="1" applyFont="1" applyFill="1" applyBorder="1" applyAlignment="1" applyProtection="1">
      <alignment horizontal="center" vertical="center" shrinkToFit="1"/>
      <protection hidden="1"/>
    </xf>
    <xf numFmtId="180" fontId="52" fillId="10" borderId="2" xfId="7" applyNumberFormat="1" applyFont="1" applyFill="1" applyBorder="1" applyAlignment="1" applyProtection="1">
      <alignment horizontal="center" vertical="center" shrinkToFit="1"/>
      <protection hidden="1"/>
    </xf>
    <xf numFmtId="180" fontId="52" fillId="10" borderId="42" xfId="7" applyNumberFormat="1" applyFont="1" applyFill="1" applyBorder="1" applyAlignment="1" applyProtection="1">
      <alignment horizontal="center" vertical="center" shrinkToFit="1"/>
      <protection hidden="1"/>
    </xf>
    <xf numFmtId="0" fontId="50" fillId="10" borderId="32" xfId="7" applyFont="1" applyFill="1" applyBorder="1" applyAlignment="1" applyProtection="1">
      <alignment horizontal="center" vertical="center" shrinkToFit="1"/>
      <protection hidden="1"/>
    </xf>
    <xf numFmtId="0" fontId="50" fillId="10" borderId="0" xfId="7" applyFont="1" applyFill="1" applyBorder="1" applyAlignment="1" applyProtection="1">
      <alignment horizontal="center" vertical="center" shrinkToFit="1"/>
      <protection hidden="1"/>
    </xf>
    <xf numFmtId="0" fontId="50" fillId="10" borderId="46" xfId="7" applyFont="1" applyFill="1" applyBorder="1" applyAlignment="1" applyProtection="1">
      <alignment horizontal="center" vertical="center" shrinkToFit="1"/>
      <protection hidden="1"/>
    </xf>
    <xf numFmtId="0" fontId="50" fillId="10" borderId="35" xfId="7" applyFont="1" applyFill="1" applyBorder="1" applyAlignment="1" applyProtection="1">
      <alignment horizontal="center" vertical="center" shrinkToFit="1"/>
      <protection hidden="1"/>
    </xf>
    <xf numFmtId="0" fontId="50" fillId="10" borderId="5" xfId="7" applyFont="1" applyFill="1" applyBorder="1" applyAlignment="1" applyProtection="1">
      <alignment horizontal="center" vertical="center" shrinkToFit="1"/>
      <protection hidden="1"/>
    </xf>
    <xf numFmtId="0" fontId="50" fillId="10" borderId="8" xfId="7" applyFont="1" applyFill="1" applyBorder="1" applyAlignment="1" applyProtection="1">
      <alignment horizontal="center" vertical="center" shrinkToFit="1"/>
      <protection hidden="1"/>
    </xf>
    <xf numFmtId="0" fontId="52" fillId="19" borderId="16" xfId="7" applyFont="1" applyFill="1" applyBorder="1" applyAlignment="1" applyProtection="1">
      <alignment horizontal="center" vertical="center" shrinkToFit="1"/>
      <protection hidden="1"/>
    </xf>
    <xf numFmtId="0" fontId="52" fillId="19" borderId="3" xfId="7" applyFont="1" applyFill="1" applyBorder="1" applyAlignment="1" applyProtection="1">
      <alignment horizontal="center" vertical="center" shrinkToFit="1"/>
      <protection hidden="1"/>
    </xf>
    <xf numFmtId="0" fontId="52" fillId="19" borderId="71" xfId="7" applyFont="1" applyFill="1" applyBorder="1" applyAlignment="1" applyProtection="1">
      <alignment horizontal="center" vertical="center" shrinkToFit="1"/>
      <protection hidden="1"/>
    </xf>
    <xf numFmtId="0" fontId="52" fillId="19" borderId="10" xfId="7" applyFont="1" applyFill="1" applyBorder="1" applyAlignment="1" applyProtection="1">
      <alignment horizontal="center" vertical="center" shrinkToFit="1"/>
      <protection hidden="1"/>
    </xf>
    <xf numFmtId="0" fontId="52" fillId="19" borderId="5" xfId="7" applyFont="1" applyFill="1" applyBorder="1" applyAlignment="1" applyProtection="1">
      <alignment horizontal="center" vertical="center" shrinkToFit="1"/>
      <protection hidden="1"/>
    </xf>
    <xf numFmtId="0" fontId="52" fillId="19" borderId="72" xfId="7" applyFont="1" applyFill="1" applyBorder="1" applyAlignment="1" applyProtection="1">
      <alignment horizontal="center" vertical="center" shrinkToFit="1"/>
      <protection hidden="1"/>
    </xf>
    <xf numFmtId="0" fontId="50" fillId="10" borderId="173" xfId="7" applyFont="1" applyFill="1" applyBorder="1" applyAlignment="1" applyProtection="1">
      <alignment horizontal="center" vertical="center" shrinkToFit="1"/>
      <protection hidden="1"/>
    </xf>
    <xf numFmtId="0" fontId="50" fillId="10" borderId="148" xfId="7" applyFont="1" applyFill="1" applyBorder="1" applyAlignment="1" applyProtection="1">
      <alignment horizontal="center" vertical="center" shrinkToFit="1"/>
      <protection hidden="1"/>
    </xf>
    <xf numFmtId="0" fontId="50" fillId="10" borderId="174" xfId="7" applyFont="1" applyFill="1" applyBorder="1" applyAlignment="1" applyProtection="1">
      <alignment horizontal="center" vertical="center" shrinkToFit="1"/>
      <protection hidden="1"/>
    </xf>
    <xf numFmtId="0" fontId="52" fillId="10" borderId="146" xfId="7" applyFont="1" applyFill="1" applyBorder="1" applyAlignment="1" applyProtection="1">
      <alignment horizontal="center" vertical="center" shrinkToFit="1"/>
      <protection hidden="1"/>
    </xf>
    <xf numFmtId="0" fontId="52" fillId="10" borderId="148" xfId="7" applyFont="1" applyFill="1" applyBorder="1" applyAlignment="1" applyProtection="1">
      <alignment horizontal="center" vertical="center" shrinkToFit="1"/>
      <protection hidden="1"/>
    </xf>
    <xf numFmtId="0" fontId="52" fillId="10" borderId="229" xfId="7" applyFont="1" applyFill="1" applyBorder="1" applyAlignment="1" applyProtection="1">
      <alignment horizontal="center" vertical="center" shrinkToFit="1"/>
      <protection hidden="1"/>
    </xf>
    <xf numFmtId="0" fontId="21" fillId="10" borderId="14" xfId="7" applyFill="1" applyBorder="1" applyAlignment="1" applyProtection="1">
      <alignment horizontal="center"/>
    </xf>
    <xf numFmtId="183" fontId="21" fillId="10" borderId="14" xfId="7" applyNumberFormat="1" applyFont="1" applyFill="1" applyBorder="1" applyAlignment="1" applyProtection="1">
      <alignment horizontal="center"/>
    </xf>
    <xf numFmtId="0" fontId="54" fillId="10" borderId="67" xfId="7" applyFont="1" applyFill="1" applyBorder="1" applyAlignment="1" applyProtection="1">
      <alignment horizontal="center" vertical="center"/>
    </xf>
    <xf numFmtId="0" fontId="54" fillId="10" borderId="6" xfId="7" applyFont="1" applyFill="1" applyBorder="1" applyAlignment="1" applyProtection="1">
      <alignment horizontal="center" vertical="center"/>
    </xf>
    <xf numFmtId="0" fontId="54" fillId="10" borderId="64" xfId="7" applyFont="1" applyFill="1" applyBorder="1" applyAlignment="1" applyProtection="1">
      <alignment horizontal="center" vertical="center"/>
    </xf>
    <xf numFmtId="0" fontId="54" fillId="10" borderId="32" xfId="7" applyFont="1" applyFill="1" applyBorder="1" applyAlignment="1" applyProtection="1">
      <alignment horizontal="center" vertical="center"/>
    </xf>
    <xf numFmtId="0" fontId="54" fillId="10" borderId="0" xfId="7" applyFont="1" applyFill="1" applyBorder="1" applyAlignment="1" applyProtection="1">
      <alignment horizontal="center" vertical="center"/>
    </xf>
    <xf numFmtId="0" fontId="54" fillId="10" borderId="63" xfId="7" applyFont="1" applyFill="1" applyBorder="1" applyAlignment="1" applyProtection="1">
      <alignment horizontal="center" vertical="center"/>
    </xf>
    <xf numFmtId="0" fontId="54" fillId="10" borderId="68" xfId="7" applyFont="1" applyFill="1" applyBorder="1" applyAlignment="1" applyProtection="1">
      <alignment horizontal="center" vertical="center"/>
    </xf>
    <xf numFmtId="0" fontId="54" fillId="10" borderId="14" xfId="7" applyFont="1" applyFill="1" applyBorder="1" applyAlignment="1" applyProtection="1">
      <alignment horizontal="center" vertical="center"/>
    </xf>
    <xf numFmtId="0" fontId="54" fillId="10" borderId="89" xfId="7" applyFont="1" applyFill="1" applyBorder="1" applyAlignment="1" applyProtection="1">
      <alignment horizontal="center" vertical="center"/>
    </xf>
    <xf numFmtId="0" fontId="51" fillId="10" borderId="107" xfId="7" applyFont="1" applyFill="1" applyBorder="1" applyAlignment="1" applyProtection="1">
      <alignment horizontal="center" vertical="center" shrinkToFit="1"/>
      <protection hidden="1"/>
    </xf>
    <xf numFmtId="0" fontId="51" fillId="10" borderId="15" xfId="7" applyFont="1" applyFill="1" applyBorder="1" applyAlignment="1" applyProtection="1">
      <alignment horizontal="center" vertical="center" shrinkToFit="1"/>
      <protection hidden="1"/>
    </xf>
    <xf numFmtId="0" fontId="51" fillId="10" borderId="76" xfId="7" applyFont="1" applyFill="1" applyBorder="1" applyAlignment="1" applyProtection="1">
      <alignment horizontal="center" vertical="center" shrinkToFit="1"/>
      <protection hidden="1"/>
    </xf>
    <xf numFmtId="0" fontId="52" fillId="10" borderId="17" xfId="7" applyFont="1" applyFill="1" applyBorder="1" applyAlignment="1" applyProtection="1">
      <alignment horizontal="center" vertical="center" shrinkToFit="1"/>
      <protection hidden="1"/>
    </xf>
    <xf numFmtId="0" fontId="52" fillId="10" borderId="15" xfId="7" applyFont="1" applyFill="1" applyBorder="1" applyAlignment="1" applyProtection="1">
      <alignment horizontal="center" vertical="center" shrinkToFit="1"/>
      <protection hidden="1"/>
    </xf>
    <xf numFmtId="0" fontId="83" fillId="10" borderId="6" xfId="7" applyFont="1" applyFill="1" applyBorder="1" applyAlignment="1" applyProtection="1">
      <alignment horizontal="center" shrinkToFit="1"/>
    </xf>
    <xf numFmtId="0" fontId="52" fillId="10" borderId="108" xfId="7" applyFont="1" applyFill="1" applyBorder="1" applyAlignment="1" applyProtection="1">
      <alignment horizontal="center" vertical="center" shrinkToFit="1"/>
      <protection hidden="1"/>
    </xf>
    <xf numFmtId="0" fontId="51" fillId="10" borderId="34" xfId="7" applyFont="1" applyFill="1" applyBorder="1" applyAlignment="1" applyProtection="1">
      <alignment horizontal="center" vertical="center" shrinkToFit="1"/>
      <protection hidden="1"/>
    </xf>
    <xf numFmtId="0" fontId="51" fillId="10" borderId="2" xfId="7" applyFont="1" applyFill="1" applyBorder="1" applyAlignment="1" applyProtection="1">
      <alignment horizontal="center" vertical="center" shrinkToFit="1"/>
      <protection hidden="1"/>
    </xf>
    <xf numFmtId="0" fontId="51" fillId="10" borderId="9" xfId="7" applyFont="1" applyFill="1" applyBorder="1" applyAlignment="1" applyProtection="1">
      <alignment horizontal="center" vertical="center" shrinkToFit="1"/>
      <protection hidden="1"/>
    </xf>
    <xf numFmtId="0" fontId="15" fillId="5" borderId="54" xfId="0" applyFont="1" applyFill="1" applyBorder="1" applyAlignment="1" applyProtection="1">
      <alignment horizontal="center" vertical="center" shrinkToFit="1"/>
      <protection locked="0"/>
    </xf>
    <xf numFmtId="0" fontId="15" fillId="5" borderId="3" xfId="0" applyFont="1" applyFill="1" applyBorder="1" applyAlignment="1" applyProtection="1">
      <alignment horizontal="center" vertical="center" shrinkToFit="1"/>
      <protection locked="0"/>
    </xf>
    <xf numFmtId="0" fontId="15" fillId="5" borderId="29" xfId="0" applyFont="1" applyFill="1" applyBorder="1" applyAlignment="1" applyProtection="1">
      <alignment horizontal="center" vertical="center" shrinkToFit="1"/>
      <protection locked="0"/>
    </xf>
    <xf numFmtId="0" fontId="15" fillId="5" borderId="32" xfId="0" applyFont="1" applyFill="1" applyBorder="1" applyAlignment="1" applyProtection="1">
      <alignment horizontal="center" vertical="center" shrinkToFit="1"/>
      <protection locked="0"/>
    </xf>
    <xf numFmtId="0" fontId="15" fillId="5" borderId="0" xfId="0" applyFont="1" applyFill="1" applyBorder="1" applyAlignment="1" applyProtection="1">
      <alignment horizontal="center" vertical="center" shrinkToFit="1"/>
      <protection locked="0"/>
    </xf>
    <xf numFmtId="0" fontId="15" fillId="5" borderId="46" xfId="0" applyFont="1" applyFill="1" applyBorder="1" applyAlignment="1" applyProtection="1">
      <alignment horizontal="center" vertical="center" shrinkToFit="1"/>
      <protection locked="0"/>
    </xf>
    <xf numFmtId="0" fontId="15" fillId="5" borderId="67" xfId="0" applyFont="1" applyFill="1" applyBorder="1" applyAlignment="1" applyProtection="1">
      <alignment horizontal="center" vertical="center" shrinkToFit="1"/>
      <protection locked="0"/>
    </xf>
    <xf numFmtId="0" fontId="15" fillId="5" borderId="6" xfId="0" applyFont="1" applyFill="1" applyBorder="1" applyAlignment="1" applyProtection="1">
      <alignment horizontal="center" vertical="center" shrinkToFit="1"/>
      <protection locked="0"/>
    </xf>
    <xf numFmtId="0" fontId="15" fillId="5" borderId="48" xfId="0" applyFont="1" applyFill="1" applyBorder="1" applyAlignment="1" applyProtection="1">
      <alignment horizontal="center" vertical="center" shrinkToFit="1"/>
      <protection locked="0"/>
    </xf>
    <xf numFmtId="0" fontId="15" fillId="5" borderId="35" xfId="0" applyFont="1" applyFill="1" applyBorder="1" applyAlignment="1" applyProtection="1">
      <alignment horizontal="center" vertical="center" shrinkToFit="1"/>
      <protection locked="0"/>
    </xf>
    <xf numFmtId="0" fontId="15" fillId="5" borderId="5" xfId="0" applyFont="1" applyFill="1" applyBorder="1" applyAlignment="1" applyProtection="1">
      <alignment horizontal="center" vertical="center" shrinkToFit="1"/>
      <protection locked="0"/>
    </xf>
    <xf numFmtId="0" fontId="15" fillId="5" borderId="8" xfId="0" applyFont="1" applyFill="1" applyBorder="1" applyAlignment="1" applyProtection="1">
      <alignment horizontal="center" vertical="center" shrinkToFit="1"/>
      <protection locked="0"/>
    </xf>
    <xf numFmtId="49" fontId="13" fillId="14" borderId="1" xfId="0" applyNumberFormat="1" applyFont="1" applyFill="1" applyBorder="1" applyAlignment="1" applyProtection="1">
      <alignment horizontal="left" vertical="center"/>
      <protection locked="0"/>
    </xf>
    <xf numFmtId="49" fontId="13" fillId="14" borderId="0" xfId="0" applyNumberFormat="1" applyFont="1" applyFill="1" applyBorder="1" applyAlignment="1" applyProtection="1">
      <alignment horizontal="left" vertical="center"/>
      <protection locked="0"/>
    </xf>
    <xf numFmtId="49" fontId="13" fillId="14" borderId="314" xfId="0" applyNumberFormat="1" applyFont="1" applyFill="1" applyBorder="1" applyAlignment="1" applyProtection="1">
      <alignment horizontal="left" vertical="center"/>
      <protection locked="0"/>
    </xf>
    <xf numFmtId="49" fontId="25" fillId="14" borderId="279" xfId="0" applyNumberFormat="1" applyFont="1" applyFill="1" applyBorder="1" applyAlignment="1" applyProtection="1">
      <alignment vertical="top" wrapText="1"/>
      <protection locked="0"/>
    </xf>
    <xf numFmtId="49" fontId="25" fillId="14" borderId="14" xfId="0" applyNumberFormat="1" applyFont="1" applyFill="1" applyBorder="1" applyAlignment="1" applyProtection="1">
      <alignment vertical="top" wrapText="1"/>
      <protection locked="0"/>
    </xf>
    <xf numFmtId="49" fontId="25" fillId="14" borderId="89" xfId="0" applyNumberFormat="1" applyFont="1" applyFill="1" applyBorder="1" applyAlignment="1" applyProtection="1">
      <alignment vertical="top" wrapText="1"/>
      <protection locked="0"/>
    </xf>
    <xf numFmtId="0" fontId="15" fillId="5" borderId="54" xfId="0" applyFont="1" applyFill="1" applyBorder="1" applyAlignment="1" applyProtection="1">
      <alignment horizontal="center" vertical="center" wrapText="1" shrinkToFit="1"/>
      <protection locked="0"/>
    </xf>
    <xf numFmtId="0" fontId="15" fillId="5" borderId="3" xfId="0" applyFont="1" applyFill="1" applyBorder="1" applyAlignment="1" applyProtection="1">
      <alignment horizontal="center" vertical="center" wrapText="1" shrinkToFit="1"/>
      <protection locked="0"/>
    </xf>
    <xf numFmtId="0" fontId="15" fillId="5" borderId="29" xfId="0" applyFont="1" applyFill="1" applyBorder="1" applyAlignment="1" applyProtection="1">
      <alignment horizontal="center" vertical="center" wrapText="1" shrinkToFit="1"/>
      <protection locked="0"/>
    </xf>
    <xf numFmtId="0" fontId="15" fillId="5" borderId="32" xfId="0" applyFont="1" applyFill="1" applyBorder="1" applyAlignment="1" applyProtection="1">
      <alignment horizontal="center" vertical="center" wrapText="1" shrinkToFit="1"/>
      <protection locked="0"/>
    </xf>
    <xf numFmtId="0" fontId="15" fillId="5" borderId="0" xfId="0" applyFont="1" applyFill="1" applyBorder="1" applyAlignment="1" applyProtection="1">
      <alignment horizontal="center" vertical="center" wrapText="1" shrinkToFit="1"/>
      <protection locked="0"/>
    </xf>
    <xf numFmtId="0" fontId="15" fillId="5" borderId="46" xfId="0" applyFont="1" applyFill="1" applyBorder="1" applyAlignment="1" applyProtection="1">
      <alignment horizontal="center" vertical="center" wrapText="1" shrinkToFit="1"/>
      <protection locked="0"/>
    </xf>
    <xf numFmtId="0" fontId="15" fillId="5" borderId="68" xfId="0" applyFont="1" applyFill="1" applyBorder="1" applyAlignment="1" applyProtection="1">
      <alignment horizontal="center" vertical="center" wrapText="1" shrinkToFit="1"/>
      <protection locked="0"/>
    </xf>
    <xf numFmtId="0" fontId="15" fillId="5" borderId="14" xfId="0" applyFont="1" applyFill="1" applyBorder="1" applyAlignment="1" applyProtection="1">
      <alignment horizontal="center" vertical="center" wrapText="1" shrinkToFit="1"/>
      <protection locked="0"/>
    </xf>
    <xf numFmtId="0" fontId="15" fillId="5" borderId="84" xfId="0" applyFont="1" applyFill="1" applyBorder="1" applyAlignment="1" applyProtection="1">
      <alignment horizontal="center" vertical="center" wrapText="1" shrinkToFit="1"/>
      <protection locked="0"/>
    </xf>
    <xf numFmtId="49" fontId="13" fillId="14" borderId="1" xfId="0" applyNumberFormat="1" applyFont="1" applyFill="1" applyBorder="1" applyAlignment="1" applyProtection="1">
      <alignment horizontal="left" vertical="center" wrapText="1"/>
      <protection locked="0"/>
    </xf>
    <xf numFmtId="49" fontId="13" fillId="14" borderId="0" xfId="0" applyNumberFormat="1" applyFont="1" applyFill="1" applyBorder="1" applyAlignment="1" applyProtection="1">
      <alignment horizontal="left" vertical="center" wrapText="1"/>
      <protection locked="0"/>
    </xf>
    <xf numFmtId="49" fontId="13" fillId="14" borderId="309" xfId="0" applyNumberFormat="1" applyFont="1" applyFill="1" applyBorder="1" applyAlignment="1" applyProtection="1">
      <alignment horizontal="left" vertical="center" wrapText="1"/>
      <protection locked="0"/>
    </xf>
    <xf numFmtId="49" fontId="25" fillId="14" borderId="315" xfId="0" applyNumberFormat="1" applyFont="1" applyFill="1" applyBorder="1" applyAlignment="1" applyProtection="1">
      <alignment horizontal="left" vertical="top" wrapText="1"/>
      <protection locked="0"/>
    </xf>
    <xf numFmtId="49" fontId="25" fillId="14" borderId="3" xfId="0" applyNumberFormat="1" applyFont="1" applyFill="1" applyBorder="1" applyAlignment="1" applyProtection="1">
      <alignment horizontal="left" vertical="top"/>
      <protection locked="0"/>
    </xf>
    <xf numFmtId="49" fontId="25" fillId="14" borderId="71" xfId="0" applyNumberFormat="1" applyFont="1" applyFill="1" applyBorder="1" applyAlignment="1" applyProtection="1">
      <alignment horizontal="left" vertical="top"/>
      <protection locked="0"/>
    </xf>
    <xf numFmtId="49" fontId="25" fillId="14" borderId="311" xfId="0" applyNumberFormat="1" applyFont="1" applyFill="1" applyBorder="1" applyAlignment="1" applyProtection="1">
      <alignment horizontal="left" vertical="top"/>
      <protection locked="0"/>
    </xf>
    <xf numFmtId="49" fontId="25" fillId="14" borderId="5" xfId="0" applyNumberFormat="1" applyFont="1" applyFill="1" applyBorder="1" applyAlignment="1" applyProtection="1">
      <alignment horizontal="left" vertical="top"/>
      <protection locked="0"/>
    </xf>
    <xf numFmtId="49" fontId="25" fillId="14" borderId="72" xfId="0" applyNumberFormat="1" applyFont="1" applyFill="1" applyBorder="1" applyAlignment="1" applyProtection="1">
      <alignment horizontal="left" vertical="top"/>
      <protection locked="0"/>
    </xf>
    <xf numFmtId="49" fontId="13" fillId="14" borderId="10" xfId="0" applyNumberFormat="1" applyFont="1" applyFill="1" applyBorder="1" applyAlignment="1" applyProtection="1">
      <alignment horizontal="left" vertical="center"/>
      <protection locked="0"/>
    </xf>
    <xf numFmtId="49" fontId="13" fillId="14" borderId="5" xfId="0" applyNumberFormat="1" applyFont="1" applyFill="1" applyBorder="1" applyAlignment="1" applyProtection="1">
      <alignment horizontal="left" vertical="center"/>
      <protection locked="0"/>
    </xf>
    <xf numFmtId="49" fontId="13" fillId="14" borderId="313" xfId="0" applyNumberFormat="1" applyFont="1" applyFill="1" applyBorder="1" applyAlignment="1" applyProtection="1">
      <alignment horizontal="left" vertical="center"/>
      <protection locked="0"/>
    </xf>
    <xf numFmtId="49" fontId="25" fillId="14" borderId="316" xfId="0" applyNumberFormat="1" applyFont="1" applyFill="1" applyBorder="1" applyAlignment="1" applyProtection="1">
      <alignment horizontal="left" vertical="top" wrapText="1"/>
      <protection locked="0"/>
    </xf>
    <xf numFmtId="49" fontId="25" fillId="14" borderId="6" xfId="0" applyNumberFormat="1" applyFont="1" applyFill="1" applyBorder="1" applyAlignment="1" applyProtection="1">
      <alignment horizontal="left" vertical="top"/>
      <protection locked="0"/>
    </xf>
    <xf numFmtId="49" fontId="25" fillId="14" borderId="64" xfId="0" applyNumberFormat="1" applyFont="1" applyFill="1" applyBorder="1" applyAlignment="1" applyProtection="1">
      <alignment horizontal="left" vertical="top"/>
      <protection locked="0"/>
    </xf>
    <xf numFmtId="49" fontId="13" fillId="14" borderId="18" xfId="0" applyNumberFormat="1" applyFont="1" applyFill="1" applyBorder="1" applyAlignment="1" applyProtection="1">
      <alignment horizontal="left" vertical="center"/>
      <protection locked="0"/>
    </xf>
    <xf numFmtId="49" fontId="13" fillId="14" borderId="14" xfId="0" applyNumberFormat="1" applyFont="1" applyFill="1" applyBorder="1" applyAlignment="1" applyProtection="1">
      <alignment horizontal="left" vertical="center"/>
      <protection locked="0"/>
    </xf>
    <xf numFmtId="49" fontId="13" fillId="14" borderId="310" xfId="0" applyNumberFormat="1" applyFont="1" applyFill="1" applyBorder="1" applyAlignment="1" applyProtection="1">
      <alignment horizontal="left" vertical="center"/>
      <protection locked="0"/>
    </xf>
    <xf numFmtId="49" fontId="25" fillId="14" borderId="307" xfId="0" applyNumberFormat="1" applyFont="1" applyFill="1" applyBorder="1" applyAlignment="1" applyProtection="1">
      <alignment vertical="top" wrapText="1"/>
      <protection locked="0"/>
    </xf>
    <xf numFmtId="49" fontId="25" fillId="14" borderId="0" xfId="0" applyNumberFormat="1" applyFont="1" applyFill="1" applyBorder="1" applyAlignment="1" applyProtection="1">
      <alignment vertical="top" wrapText="1"/>
      <protection locked="0"/>
    </xf>
    <xf numFmtId="49" fontId="25" fillId="14" borderId="63" xfId="0" applyNumberFormat="1" applyFont="1" applyFill="1" applyBorder="1" applyAlignment="1" applyProtection="1">
      <alignment vertical="top" wrapText="1"/>
      <protection locked="0"/>
    </xf>
    <xf numFmtId="0" fontId="11" fillId="0" borderId="6" xfId="0" applyFont="1" applyFill="1" applyBorder="1" applyAlignment="1" applyProtection="1">
      <alignment vertical="center" shrinkToFit="1"/>
      <protection locked="0"/>
    </xf>
    <xf numFmtId="0" fontId="11" fillId="0" borderId="0" xfId="0" applyFont="1" applyFill="1" applyBorder="1" applyAlignment="1" applyProtection="1">
      <alignment vertical="center" shrinkToFit="1"/>
      <protection locked="0"/>
    </xf>
    <xf numFmtId="0" fontId="13" fillId="0" borderId="0" xfId="0" applyFont="1" applyAlignment="1" applyProtection="1">
      <alignment horizontal="left" vertical="center"/>
      <protection locked="0"/>
    </xf>
    <xf numFmtId="0" fontId="10" fillId="5" borderId="135" xfId="0" applyFont="1" applyFill="1" applyBorder="1" applyAlignment="1" applyProtection="1">
      <alignment horizontal="center" vertical="center" shrinkToFit="1"/>
      <protection locked="0"/>
    </xf>
    <xf numFmtId="0" fontId="10" fillId="5" borderId="80" xfId="0" applyFont="1" applyFill="1" applyBorder="1" applyAlignment="1" applyProtection="1">
      <alignment horizontal="center" vertical="center" shrinkToFit="1"/>
      <protection locked="0"/>
    </xf>
    <xf numFmtId="0" fontId="10" fillId="5" borderId="81" xfId="0" applyFont="1" applyFill="1" applyBorder="1" applyAlignment="1" applyProtection="1">
      <alignment horizontal="center" vertical="center" shrinkToFit="1"/>
      <protection locked="0"/>
    </xf>
    <xf numFmtId="0" fontId="10" fillId="5" borderId="79" xfId="0" applyFont="1" applyFill="1" applyBorder="1" applyAlignment="1" applyProtection="1">
      <alignment horizontal="center" vertical="center"/>
      <protection locked="0"/>
    </xf>
    <xf numFmtId="0" fontId="10" fillId="5" borderId="80" xfId="0" applyFont="1" applyFill="1" applyBorder="1" applyAlignment="1" applyProtection="1">
      <alignment horizontal="center" vertical="center"/>
      <protection locked="0"/>
    </xf>
    <xf numFmtId="0" fontId="10" fillId="5" borderId="129" xfId="0" applyFont="1" applyFill="1" applyBorder="1" applyAlignment="1" applyProtection="1">
      <alignment horizontal="center" vertical="center"/>
      <protection locked="0"/>
    </xf>
    <xf numFmtId="0" fontId="16" fillId="0" borderId="0" xfId="0" applyFont="1" applyAlignment="1" applyProtection="1">
      <alignment horizontal="left" vertical="center"/>
      <protection locked="0"/>
    </xf>
    <xf numFmtId="0" fontId="22" fillId="0" borderId="0" xfId="0" applyFont="1" applyAlignment="1" applyProtection="1">
      <alignment horizontal="left" vertical="center"/>
      <protection locked="0"/>
    </xf>
    <xf numFmtId="0" fontId="13" fillId="0" borderId="0" xfId="0" applyFont="1" applyBorder="1" applyAlignment="1" applyProtection="1">
      <alignment horizontal="center" vertical="center"/>
      <protection locked="0"/>
    </xf>
    <xf numFmtId="177" fontId="10" fillId="0" borderId="0" xfId="0" applyNumberFormat="1" applyFont="1" applyAlignment="1" applyProtection="1">
      <alignment horizontal="center" vertical="center" shrinkToFit="1"/>
      <protection locked="0"/>
    </xf>
    <xf numFmtId="0" fontId="12" fillId="14" borderId="0" xfId="0" applyFont="1" applyFill="1" applyAlignment="1" applyProtection="1">
      <alignment horizontal="center" shrinkToFit="1"/>
      <protection locked="0"/>
    </xf>
    <xf numFmtId="0" fontId="33" fillId="0" borderId="40" xfId="0" applyFont="1" applyBorder="1" applyAlignment="1" applyProtection="1">
      <alignment horizontal="left" vertical="top" wrapText="1"/>
      <protection locked="0"/>
    </xf>
    <xf numFmtId="0" fontId="33" fillId="0" borderId="41" xfId="0" applyFont="1" applyBorder="1" applyAlignment="1" applyProtection="1">
      <alignment horizontal="left" vertical="top" wrapText="1"/>
      <protection locked="0"/>
    </xf>
    <xf numFmtId="0" fontId="10" fillId="0" borderId="298" xfId="0" applyFont="1" applyBorder="1" applyAlignment="1" applyProtection="1">
      <alignment horizontal="center" vertical="top" wrapText="1"/>
      <protection locked="0"/>
    </xf>
    <xf numFmtId="0" fontId="10" fillId="0" borderId="0" xfId="0" applyFont="1" applyBorder="1" applyAlignment="1" applyProtection="1">
      <alignment horizontal="left" vertical="top" wrapText="1"/>
      <protection locked="0"/>
    </xf>
    <xf numFmtId="0" fontId="86" fillId="0" borderId="303" xfId="18" applyBorder="1" applyAlignment="1" applyProtection="1">
      <alignment horizontal="center" vertical="top" wrapText="1"/>
      <protection locked="0"/>
    </xf>
    <xf numFmtId="0" fontId="10" fillId="0" borderId="303" xfId="0" applyFont="1" applyBorder="1" applyAlignment="1" applyProtection="1">
      <alignment horizontal="center" vertical="top" wrapText="1"/>
      <protection locked="0"/>
    </xf>
    <xf numFmtId="0" fontId="33" fillId="0" borderId="0" xfId="0" applyFont="1" applyBorder="1" applyAlignment="1" applyProtection="1">
      <alignment vertical="top" wrapText="1"/>
      <protection locked="0"/>
    </xf>
    <xf numFmtId="0" fontId="33" fillId="0" borderId="13" xfId="0" applyFont="1" applyBorder="1" applyAlignment="1" applyProtection="1">
      <alignment vertical="top" wrapText="1"/>
      <protection locked="0"/>
    </xf>
    <xf numFmtId="0" fontId="33" fillId="0" borderId="73" xfId="0" applyFont="1" applyBorder="1" applyAlignment="1" applyProtection="1">
      <alignment vertical="center" wrapText="1"/>
      <protection locked="0"/>
    </xf>
    <xf numFmtId="0" fontId="33" fillId="0" borderId="44" xfId="0" applyFont="1" applyBorder="1" applyAlignment="1" applyProtection="1">
      <alignment vertical="center" wrapText="1"/>
      <protection locked="0"/>
    </xf>
    <xf numFmtId="0" fontId="69" fillId="0" borderId="7" xfId="0" applyFont="1" applyBorder="1" applyAlignment="1" applyProtection="1">
      <alignment vertical="center"/>
      <protection locked="0"/>
    </xf>
    <xf numFmtId="0" fontId="69" fillId="0" borderId="2" xfId="0" applyFont="1" applyBorder="1" applyAlignment="1" applyProtection="1">
      <alignment vertical="center"/>
      <protection locked="0"/>
    </xf>
    <xf numFmtId="0" fontId="69" fillId="0" borderId="9" xfId="0" applyFont="1" applyBorder="1" applyAlignment="1" applyProtection="1">
      <alignment vertical="center"/>
      <protection locked="0"/>
    </xf>
    <xf numFmtId="0" fontId="69" fillId="0" borderId="0" xfId="0" applyFont="1" applyAlignment="1" applyProtection="1">
      <alignment horizontal="center" vertical="center"/>
      <protection locked="0"/>
    </xf>
    <xf numFmtId="49" fontId="13" fillId="6" borderId="77" xfId="0" applyNumberFormat="1" applyFont="1" applyFill="1" applyBorder="1" applyAlignment="1" applyProtection="1">
      <alignment horizontal="center" vertical="center" shrinkToFit="1"/>
      <protection locked="0"/>
    </xf>
    <xf numFmtId="49" fontId="13" fillId="6" borderId="78" xfId="0" applyNumberFormat="1" applyFont="1" applyFill="1" applyBorder="1" applyAlignment="1" applyProtection="1">
      <alignment horizontal="center" vertical="center" shrinkToFit="1"/>
      <protection locked="0"/>
    </xf>
    <xf numFmtId="0" fontId="11" fillId="4" borderId="212" xfId="0" applyFont="1" applyFill="1" applyBorder="1" applyAlignment="1" applyProtection="1">
      <alignment horizontal="center" vertical="center" shrinkToFit="1"/>
      <protection locked="0"/>
    </xf>
    <xf numFmtId="0" fontId="11" fillId="4" borderId="175" xfId="0" applyFont="1" applyFill="1" applyBorder="1" applyAlignment="1" applyProtection="1">
      <alignment horizontal="center" vertical="center" shrinkToFit="1"/>
      <protection locked="0"/>
    </xf>
    <xf numFmtId="0" fontId="11" fillId="4" borderId="277" xfId="0" applyFont="1" applyFill="1" applyBorder="1" applyAlignment="1" applyProtection="1">
      <alignment horizontal="center" vertical="center" shrinkToFit="1"/>
      <protection locked="0"/>
    </xf>
    <xf numFmtId="0" fontId="13" fillId="0" borderId="175" xfId="0" applyFont="1" applyBorder="1" applyAlignment="1" applyProtection="1">
      <alignment horizontal="left" vertical="center"/>
      <protection locked="0"/>
    </xf>
    <xf numFmtId="0" fontId="13" fillId="0" borderId="175" xfId="0" applyFont="1" applyBorder="1" applyAlignment="1" applyProtection="1">
      <alignment vertical="center" shrinkToFit="1"/>
      <protection locked="0"/>
    </xf>
    <xf numFmtId="0" fontId="13" fillId="0" borderId="3" xfId="0" applyFont="1" applyBorder="1" applyAlignment="1" applyProtection="1">
      <alignment vertical="center" shrinkToFit="1"/>
      <protection locked="0"/>
    </xf>
    <xf numFmtId="176" fontId="13" fillId="14" borderId="202" xfId="0" applyNumberFormat="1" applyFont="1" applyFill="1" applyBorder="1" applyAlignment="1" applyProtection="1">
      <alignment horizontal="center" vertical="center" shrinkToFit="1"/>
      <protection locked="0"/>
    </xf>
    <xf numFmtId="176" fontId="13" fillId="14" borderId="77" xfId="0" applyNumberFormat="1" applyFont="1" applyFill="1" applyBorder="1" applyAlignment="1" applyProtection="1">
      <alignment horizontal="center" vertical="center" shrinkToFit="1"/>
      <protection locked="0"/>
    </xf>
    <xf numFmtId="0" fontId="11" fillId="6" borderId="152" xfId="0" applyFont="1" applyFill="1" applyBorder="1" applyAlignment="1" applyProtection="1">
      <alignment horizontal="center" vertical="center" wrapText="1" shrinkToFit="1"/>
      <protection locked="0"/>
    </xf>
    <xf numFmtId="0" fontId="11" fillId="6" borderId="77" xfId="0" applyFont="1" applyFill="1" applyBorder="1" applyAlignment="1" applyProtection="1">
      <alignment horizontal="center" vertical="center" wrapText="1" shrinkToFit="1"/>
      <protection locked="0"/>
    </xf>
    <xf numFmtId="0" fontId="11" fillId="6" borderId="106" xfId="0" applyFont="1" applyFill="1" applyBorder="1" applyAlignment="1" applyProtection="1">
      <alignment horizontal="center" vertical="center" wrapText="1" shrinkToFit="1"/>
      <protection locked="0"/>
    </xf>
    <xf numFmtId="0" fontId="13" fillId="5" borderId="35" xfId="0" applyFont="1" applyFill="1" applyBorder="1" applyAlignment="1" applyProtection="1">
      <alignment vertical="center" shrinkToFit="1"/>
      <protection locked="0"/>
    </xf>
    <xf numFmtId="0" fontId="13" fillId="5" borderId="5" xfId="0" applyFont="1" applyFill="1" applyBorder="1" applyAlignment="1" applyProtection="1">
      <alignment vertical="center" shrinkToFit="1"/>
      <protection locked="0"/>
    </xf>
    <xf numFmtId="0" fontId="13" fillId="5" borderId="72" xfId="0" applyFont="1" applyFill="1" applyBorder="1" applyAlignment="1" applyProtection="1">
      <alignment vertical="center" shrinkToFit="1"/>
      <protection locked="0"/>
    </xf>
    <xf numFmtId="0" fontId="13" fillId="0" borderId="96" xfId="0" applyFont="1" applyBorder="1" applyAlignment="1" applyProtection="1">
      <alignment vertical="center"/>
      <protection locked="0"/>
    </xf>
    <xf numFmtId="0" fontId="13" fillId="6" borderId="210" xfId="0" applyFont="1" applyFill="1" applyBorder="1" applyAlignment="1" applyProtection="1">
      <alignment horizontal="center" vertical="center" shrinkToFit="1"/>
      <protection locked="0"/>
    </xf>
    <xf numFmtId="0" fontId="13" fillId="6" borderId="96" xfId="0" applyFont="1" applyFill="1" applyBorder="1" applyAlignment="1" applyProtection="1">
      <alignment horizontal="center" vertical="center" shrinkToFit="1"/>
      <protection locked="0"/>
    </xf>
    <xf numFmtId="0" fontId="13" fillId="6" borderId="194" xfId="0" applyFont="1" applyFill="1" applyBorder="1" applyAlignment="1" applyProtection="1">
      <alignment horizontal="center" vertical="center" shrinkToFit="1"/>
      <protection locked="0"/>
    </xf>
    <xf numFmtId="0" fontId="10" fillId="5" borderId="54" xfId="0" applyFont="1" applyFill="1" applyBorder="1" applyAlignment="1" applyProtection="1">
      <alignment horizontal="center" vertical="center" wrapText="1"/>
      <protection locked="0"/>
    </xf>
    <xf numFmtId="0" fontId="10" fillId="5" borderId="3" xfId="0" applyFont="1" applyFill="1" applyBorder="1" applyAlignment="1" applyProtection="1">
      <alignment horizontal="center" vertical="center" wrapText="1"/>
      <protection locked="0"/>
    </xf>
    <xf numFmtId="0" fontId="10" fillId="5" borderId="29" xfId="0" applyFont="1" applyFill="1" applyBorder="1" applyAlignment="1" applyProtection="1">
      <alignment horizontal="center" vertical="center" wrapText="1"/>
      <protection locked="0"/>
    </xf>
    <xf numFmtId="0" fontId="10" fillId="5" borderId="32" xfId="0" applyFont="1" applyFill="1" applyBorder="1" applyAlignment="1" applyProtection="1">
      <alignment horizontal="center" vertical="center" wrapText="1"/>
      <protection locked="0"/>
    </xf>
    <xf numFmtId="0" fontId="10" fillId="5" borderId="0" xfId="0" applyFont="1" applyFill="1" applyBorder="1" applyAlignment="1" applyProtection="1">
      <alignment horizontal="center" vertical="center" wrapText="1"/>
      <protection locked="0"/>
    </xf>
    <xf numFmtId="0" fontId="10" fillId="5" borderId="46" xfId="0" applyFont="1" applyFill="1" applyBorder="1" applyAlignment="1" applyProtection="1">
      <alignment horizontal="center" vertical="center" wrapText="1"/>
      <protection locked="0"/>
    </xf>
    <xf numFmtId="49" fontId="13" fillId="14" borderId="187" xfId="0" applyNumberFormat="1" applyFont="1" applyFill="1" applyBorder="1" applyAlignment="1" applyProtection="1">
      <alignment horizontal="center" vertical="center" shrinkToFit="1"/>
      <protection locked="0"/>
    </xf>
    <xf numFmtId="49" fontId="13" fillId="14" borderId="95" xfId="0" applyNumberFormat="1" applyFont="1" applyFill="1" applyBorder="1" applyAlignment="1" applyProtection="1">
      <alignment horizontal="center" vertical="center" shrinkToFit="1"/>
      <protection locked="0"/>
    </xf>
    <xf numFmtId="0" fontId="13" fillId="6" borderId="133" xfId="0" applyFont="1" applyFill="1" applyBorder="1" applyAlignment="1" applyProtection="1">
      <alignment horizontal="center" vertical="center" shrinkToFit="1"/>
      <protection locked="0"/>
    </xf>
    <xf numFmtId="0" fontId="13" fillId="6" borderId="95" xfId="0" applyFont="1" applyFill="1" applyBorder="1" applyAlignment="1" applyProtection="1">
      <alignment horizontal="center" vertical="center" shrinkToFit="1"/>
      <protection locked="0"/>
    </xf>
    <xf numFmtId="0" fontId="13" fillId="6" borderId="154" xfId="0" applyFont="1" applyFill="1" applyBorder="1" applyAlignment="1" applyProtection="1">
      <alignment horizontal="center" vertical="center" shrinkToFit="1"/>
      <protection locked="0"/>
    </xf>
    <xf numFmtId="49" fontId="13" fillId="14" borderId="125" xfId="0" applyNumberFormat="1" applyFont="1" applyFill="1" applyBorder="1" applyAlignment="1" applyProtection="1">
      <alignment horizontal="center" vertical="center" shrinkToFit="1"/>
      <protection locked="0"/>
    </xf>
    <xf numFmtId="0" fontId="13" fillId="4" borderId="133" xfId="0" applyFont="1" applyFill="1" applyBorder="1" applyAlignment="1" applyProtection="1">
      <alignment horizontal="center" vertical="center" shrinkToFit="1"/>
      <protection locked="0"/>
    </xf>
    <xf numFmtId="0" fontId="13" fillId="4" borderId="95" xfId="0" applyFont="1" applyFill="1" applyBorder="1" applyAlignment="1" applyProtection="1">
      <alignment horizontal="center" vertical="center" shrinkToFit="1"/>
      <protection locked="0"/>
    </xf>
    <xf numFmtId="0" fontId="13" fillId="4" borderId="154" xfId="0" applyFont="1" applyFill="1" applyBorder="1" applyAlignment="1" applyProtection="1">
      <alignment horizontal="center" vertical="center" shrinkToFit="1"/>
      <protection locked="0"/>
    </xf>
    <xf numFmtId="0" fontId="13" fillId="0" borderId="95" xfId="0" applyFont="1" applyBorder="1" applyAlignment="1" applyProtection="1">
      <alignment vertical="center"/>
      <protection locked="0"/>
    </xf>
    <xf numFmtId="0" fontId="10" fillId="5" borderId="54" xfId="0" applyFont="1" applyFill="1" applyBorder="1" applyAlignment="1" applyProtection="1">
      <alignment horizontal="center" vertical="center" shrinkToFit="1"/>
      <protection locked="0"/>
    </xf>
    <xf numFmtId="0" fontId="10" fillId="5" borderId="3" xfId="0" applyFont="1" applyFill="1" applyBorder="1" applyAlignment="1" applyProtection="1">
      <alignment horizontal="center" vertical="center" shrinkToFit="1"/>
      <protection locked="0"/>
    </xf>
    <xf numFmtId="0" fontId="10" fillId="5" borderId="29" xfId="0" applyFont="1" applyFill="1" applyBorder="1" applyAlignment="1" applyProtection="1">
      <alignment horizontal="center" vertical="center" shrinkToFit="1"/>
      <protection locked="0"/>
    </xf>
    <xf numFmtId="0" fontId="10" fillId="5" borderId="68" xfId="0" applyFont="1" applyFill="1" applyBorder="1" applyAlignment="1" applyProtection="1">
      <alignment horizontal="center" vertical="center" shrinkToFit="1"/>
      <protection locked="0"/>
    </xf>
    <xf numFmtId="0" fontId="10" fillId="5" borderId="14" xfId="0" applyFont="1" applyFill="1" applyBorder="1" applyAlignment="1" applyProtection="1">
      <alignment horizontal="center" vertical="center" shrinkToFit="1"/>
      <protection locked="0"/>
    </xf>
    <xf numFmtId="0" fontId="10" fillId="5" borderId="84" xfId="0" applyFont="1" applyFill="1" applyBorder="1" applyAlignment="1" applyProtection="1">
      <alignment horizontal="center" vertical="center" shrinkToFit="1"/>
      <protection locked="0"/>
    </xf>
    <xf numFmtId="0" fontId="11" fillId="4" borderId="152" xfId="0" applyFont="1" applyFill="1" applyBorder="1" applyAlignment="1" applyProtection="1">
      <alignment horizontal="center" vertical="center" shrinkToFit="1"/>
      <protection locked="0"/>
    </xf>
    <xf numFmtId="0" fontId="11" fillId="4" borderId="77" xfId="0" applyFont="1" applyFill="1" applyBorder="1" applyAlignment="1" applyProtection="1">
      <alignment horizontal="center" vertical="center" shrinkToFit="1"/>
      <protection locked="0"/>
    </xf>
    <xf numFmtId="0" fontId="11" fillId="4" borderId="106" xfId="0" applyFont="1" applyFill="1" applyBorder="1" applyAlignment="1" applyProtection="1">
      <alignment horizontal="center" vertical="center" shrinkToFit="1"/>
      <protection locked="0"/>
    </xf>
    <xf numFmtId="0" fontId="13" fillId="6" borderId="202" xfId="0" applyFont="1" applyFill="1" applyBorder="1" applyAlignment="1" applyProtection="1">
      <alignment horizontal="center" vertical="center" shrinkToFit="1"/>
      <protection locked="0"/>
    </xf>
    <xf numFmtId="0" fontId="13" fillId="6" borderId="77" xfId="0" applyFont="1" applyFill="1" applyBorder="1" applyAlignment="1" applyProtection="1">
      <alignment horizontal="center" vertical="center" shrinkToFit="1"/>
      <protection locked="0"/>
    </xf>
    <xf numFmtId="49" fontId="13" fillId="14" borderId="77" xfId="0" applyNumberFormat="1" applyFont="1" applyFill="1" applyBorder="1" applyAlignment="1" applyProtection="1">
      <alignment horizontal="center" vertical="center" shrinkToFit="1"/>
      <protection locked="0"/>
    </xf>
    <xf numFmtId="0" fontId="11" fillId="4" borderId="210" xfId="0" applyFont="1" applyFill="1" applyBorder="1" applyAlignment="1" applyProtection="1">
      <alignment horizontal="center" vertical="center" wrapText="1" shrinkToFit="1"/>
      <protection locked="0"/>
    </xf>
    <xf numFmtId="0" fontId="11" fillId="4" borderId="96" xfId="0" applyFont="1" applyFill="1" applyBorder="1" applyAlignment="1" applyProtection="1">
      <alignment horizontal="center" vertical="center" wrapText="1" shrinkToFit="1"/>
      <protection locked="0"/>
    </xf>
    <xf numFmtId="0" fontId="11" fillId="4" borderId="194" xfId="0" applyFont="1" applyFill="1" applyBorder="1" applyAlignment="1" applyProtection="1">
      <alignment horizontal="center" vertical="center" wrapText="1" shrinkToFit="1"/>
      <protection locked="0"/>
    </xf>
    <xf numFmtId="0" fontId="13" fillId="0" borderId="96" xfId="0" applyFont="1" applyBorder="1" applyAlignment="1" applyProtection="1">
      <alignment vertical="center" shrinkToFit="1"/>
      <protection locked="0"/>
    </xf>
    <xf numFmtId="0" fontId="19" fillId="5" borderId="45" xfId="0" applyFont="1" applyFill="1" applyBorder="1" applyAlignment="1" applyProtection="1">
      <alignment horizontal="center" vertical="center" wrapText="1" shrinkToFit="1"/>
      <protection locked="0"/>
    </xf>
    <xf numFmtId="0" fontId="19" fillId="5" borderId="23" xfId="0" applyFont="1" applyFill="1" applyBorder="1" applyAlignment="1" applyProtection="1">
      <alignment horizontal="center" vertical="center" wrapText="1" shrinkToFit="1"/>
      <protection locked="0"/>
    </xf>
    <xf numFmtId="0" fontId="19" fillId="5" borderId="70" xfId="0" applyFont="1" applyFill="1" applyBorder="1" applyAlignment="1" applyProtection="1">
      <alignment horizontal="center" vertical="center" wrapText="1" shrinkToFit="1"/>
      <protection locked="0"/>
    </xf>
    <xf numFmtId="0" fontId="19" fillId="5" borderId="35" xfId="0" applyFont="1" applyFill="1" applyBorder="1" applyAlignment="1" applyProtection="1">
      <alignment horizontal="center" vertical="center" wrapText="1" shrinkToFit="1"/>
      <protection locked="0"/>
    </xf>
    <xf numFmtId="0" fontId="19" fillId="5" borderId="5" xfId="0" applyFont="1" applyFill="1" applyBorder="1" applyAlignment="1" applyProtection="1">
      <alignment horizontal="center" vertical="center" wrapText="1" shrinkToFit="1"/>
      <protection locked="0"/>
    </xf>
    <xf numFmtId="0" fontId="19" fillId="5" borderId="8" xfId="0" applyFont="1" applyFill="1" applyBorder="1" applyAlignment="1" applyProtection="1">
      <alignment horizontal="center" vertical="center" wrapText="1" shrinkToFit="1"/>
      <protection locked="0"/>
    </xf>
    <xf numFmtId="0" fontId="10" fillId="5" borderId="35" xfId="0" applyFont="1" applyFill="1" applyBorder="1" applyAlignment="1" applyProtection="1">
      <alignment horizontal="center" vertical="center" shrinkToFit="1"/>
      <protection locked="0"/>
    </xf>
    <xf numFmtId="0" fontId="10" fillId="5" borderId="5" xfId="0" applyFont="1" applyFill="1" applyBorder="1" applyAlignment="1" applyProtection="1">
      <alignment horizontal="center" vertical="center" shrinkToFit="1"/>
      <protection locked="0"/>
    </xf>
    <xf numFmtId="0" fontId="10" fillId="5" borderId="8" xfId="0" applyFont="1" applyFill="1" applyBorder="1" applyAlignment="1" applyProtection="1">
      <alignment horizontal="center" vertical="center" shrinkToFit="1"/>
      <protection locked="0"/>
    </xf>
    <xf numFmtId="49" fontId="13" fillId="14" borderId="202" xfId="0" applyNumberFormat="1" applyFont="1" applyFill="1" applyBorder="1" applyAlignment="1" applyProtection="1">
      <alignment horizontal="center" vertical="center" shrinkToFit="1"/>
      <protection locked="0"/>
    </xf>
    <xf numFmtId="49" fontId="13" fillId="14" borderId="78" xfId="0" applyNumberFormat="1" applyFont="1" applyFill="1" applyBorder="1" applyAlignment="1" applyProtection="1">
      <alignment horizontal="center" vertical="center" shrinkToFit="1"/>
      <protection locked="0"/>
    </xf>
    <xf numFmtId="0" fontId="13" fillId="6" borderId="152" xfId="0" applyFont="1" applyFill="1" applyBorder="1" applyAlignment="1" applyProtection="1">
      <alignment horizontal="center" vertical="center" shrinkToFit="1"/>
      <protection locked="0"/>
    </xf>
    <xf numFmtId="0" fontId="13" fillId="6" borderId="106" xfId="0" applyFont="1" applyFill="1" applyBorder="1" applyAlignment="1" applyProtection="1">
      <alignment horizontal="center" vertical="center" shrinkToFit="1"/>
      <protection locked="0"/>
    </xf>
    <xf numFmtId="0" fontId="13" fillId="2" borderId="38" xfId="0" applyFont="1" applyFill="1" applyBorder="1" applyAlignment="1" applyProtection="1">
      <alignment horizontal="left" vertical="center"/>
      <protection locked="0"/>
    </xf>
    <xf numFmtId="0" fontId="13" fillId="2" borderId="172" xfId="0" applyFont="1" applyFill="1" applyBorder="1" applyAlignment="1" applyProtection="1">
      <alignment horizontal="left" vertical="center"/>
      <protection locked="0"/>
    </xf>
    <xf numFmtId="0" fontId="13" fillId="2" borderId="38" xfId="0" applyFont="1" applyFill="1" applyBorder="1" applyAlignment="1" applyProtection="1">
      <alignment horizontal="left" vertical="center" shrinkToFit="1"/>
      <protection locked="0"/>
    </xf>
    <xf numFmtId="0" fontId="13" fillId="6" borderId="16" xfId="0" applyFont="1" applyFill="1" applyBorder="1" applyAlignment="1" applyProtection="1">
      <alignment horizontal="center" vertical="center" shrinkToFit="1"/>
      <protection locked="0"/>
    </xf>
    <xf numFmtId="0" fontId="13" fillId="6" borderId="3" xfId="0" applyFont="1" applyFill="1" applyBorder="1" applyAlignment="1" applyProtection="1">
      <alignment horizontal="center" vertical="center" shrinkToFit="1"/>
      <protection locked="0"/>
    </xf>
    <xf numFmtId="0" fontId="13" fillId="6" borderId="305" xfId="0" applyFont="1" applyFill="1" applyBorder="1" applyAlignment="1" applyProtection="1">
      <alignment horizontal="center" vertical="center" shrinkToFit="1"/>
      <protection locked="0"/>
    </xf>
    <xf numFmtId="0" fontId="13" fillId="2" borderId="3" xfId="0" applyFont="1" applyFill="1" applyBorder="1" applyAlignment="1" applyProtection="1">
      <alignment vertical="center" shrinkToFit="1"/>
      <protection locked="0"/>
    </xf>
    <xf numFmtId="0" fontId="13" fillId="2" borderId="71" xfId="0" applyFont="1" applyFill="1" applyBorder="1" applyAlignment="1" applyProtection="1">
      <alignment vertical="center" shrinkToFit="1"/>
      <protection locked="0"/>
    </xf>
    <xf numFmtId="0" fontId="10" fillId="11" borderId="54" xfId="0" applyFont="1" applyFill="1" applyBorder="1" applyAlignment="1" applyProtection="1">
      <alignment horizontal="center" vertical="center" shrinkToFit="1"/>
      <protection locked="0"/>
    </xf>
    <xf numFmtId="0" fontId="10" fillId="11" borderId="3" xfId="0" applyFont="1" applyFill="1" applyBorder="1" applyAlignment="1" applyProtection="1">
      <alignment horizontal="center" vertical="center" shrinkToFit="1"/>
      <protection locked="0"/>
    </xf>
    <xf numFmtId="0" fontId="10" fillId="11" borderId="29" xfId="0" applyFont="1" applyFill="1" applyBorder="1" applyAlignment="1" applyProtection="1">
      <alignment horizontal="center" vertical="center" shrinkToFit="1"/>
      <protection locked="0"/>
    </xf>
    <xf numFmtId="0" fontId="10" fillId="11" borderId="32" xfId="0" applyFont="1" applyFill="1" applyBorder="1" applyAlignment="1" applyProtection="1">
      <alignment horizontal="center" vertical="center" shrinkToFit="1"/>
      <protection locked="0"/>
    </xf>
    <xf numFmtId="0" fontId="10" fillId="11" borderId="0" xfId="0" applyFont="1" applyFill="1" applyBorder="1" applyAlignment="1" applyProtection="1">
      <alignment horizontal="center" vertical="center" shrinkToFit="1"/>
      <protection locked="0"/>
    </xf>
    <xf numFmtId="0" fontId="10" fillId="11" borderId="46" xfId="0" applyFont="1" applyFill="1" applyBorder="1" applyAlignment="1" applyProtection="1">
      <alignment horizontal="center" vertical="center" shrinkToFit="1"/>
      <protection locked="0"/>
    </xf>
    <xf numFmtId="0" fontId="10" fillId="11" borderId="68" xfId="0" applyFont="1" applyFill="1" applyBorder="1" applyAlignment="1" applyProtection="1">
      <alignment horizontal="center" vertical="center" shrinkToFit="1"/>
      <protection locked="0"/>
    </xf>
    <xf numFmtId="0" fontId="10" fillId="11" borderId="14" xfId="0" applyFont="1" applyFill="1" applyBorder="1" applyAlignment="1" applyProtection="1">
      <alignment horizontal="center" vertical="center" shrinkToFit="1"/>
      <protection locked="0"/>
    </xf>
    <xf numFmtId="0" fontId="10" fillId="11" borderId="84" xfId="0" applyFont="1" applyFill="1" applyBorder="1" applyAlignment="1" applyProtection="1">
      <alignment horizontal="center" vertical="center" shrinkToFit="1"/>
      <protection locked="0"/>
    </xf>
    <xf numFmtId="0" fontId="13" fillId="2" borderId="38" xfId="0" applyFont="1" applyFill="1" applyBorder="1" applyAlignment="1" applyProtection="1">
      <alignment vertical="center" shrinkToFit="1"/>
      <protection locked="0"/>
    </xf>
    <xf numFmtId="0" fontId="13" fillId="6" borderId="91" xfId="0" applyFont="1" applyFill="1" applyBorder="1" applyAlignment="1" applyProtection="1">
      <alignment horizontal="center" vertical="center" shrinkToFit="1"/>
      <protection locked="0"/>
    </xf>
    <xf numFmtId="0" fontId="13" fillId="6" borderId="38" xfId="0" applyFont="1" applyFill="1" applyBorder="1" applyAlignment="1" applyProtection="1">
      <alignment horizontal="center" vertical="center" shrinkToFit="1"/>
      <protection locked="0"/>
    </xf>
    <xf numFmtId="0" fontId="13" fillId="6" borderId="112" xfId="0" applyFont="1" applyFill="1" applyBorder="1" applyAlignment="1" applyProtection="1">
      <alignment horizontal="center" vertical="center" shrinkToFit="1"/>
      <protection locked="0"/>
    </xf>
    <xf numFmtId="0" fontId="13" fillId="6" borderId="18" xfId="0" applyFont="1" applyFill="1" applyBorder="1" applyAlignment="1" applyProtection="1">
      <alignment horizontal="center" vertical="center" shrinkToFit="1"/>
      <protection locked="0"/>
    </xf>
    <xf numFmtId="0" fontId="13" fillId="6" borderId="14" xfId="0" applyFont="1" applyFill="1" applyBorder="1" applyAlignment="1" applyProtection="1">
      <alignment horizontal="center" vertical="center" shrinkToFit="1"/>
      <protection locked="0"/>
    </xf>
    <xf numFmtId="0" fontId="13" fillId="6" borderId="105" xfId="0" applyFont="1" applyFill="1" applyBorder="1" applyAlignment="1" applyProtection="1">
      <alignment horizontal="center" vertical="center" shrinkToFit="1"/>
      <protection locked="0"/>
    </xf>
    <xf numFmtId="0" fontId="13" fillId="2" borderId="14" xfId="0" applyFont="1" applyFill="1" applyBorder="1" applyAlignment="1" applyProtection="1">
      <alignment horizontal="left" vertical="center"/>
      <protection locked="0"/>
    </xf>
    <xf numFmtId="0" fontId="13" fillId="2" borderId="89" xfId="0" applyFont="1" applyFill="1" applyBorder="1" applyAlignment="1" applyProtection="1">
      <alignment horizontal="left" vertical="center"/>
      <protection locked="0"/>
    </xf>
    <xf numFmtId="0" fontId="11" fillId="0" borderId="14" xfId="0" applyFont="1" applyBorder="1" applyAlignment="1" applyProtection="1">
      <alignment vertical="center" wrapText="1"/>
      <protection locked="0"/>
    </xf>
    <xf numFmtId="0" fontId="10" fillId="0" borderId="14" xfId="0" applyFont="1" applyBorder="1" applyAlignment="1" applyProtection="1">
      <alignment horizontal="center" vertical="center" shrinkToFit="1"/>
      <protection locked="0"/>
    </xf>
    <xf numFmtId="0" fontId="10" fillId="0" borderId="89" xfId="0" applyFont="1" applyBorder="1" applyAlignment="1" applyProtection="1">
      <alignment horizontal="center" vertical="center" shrinkToFit="1"/>
      <protection locked="0"/>
    </xf>
    <xf numFmtId="0" fontId="10" fillId="0" borderId="0" xfId="0" applyFont="1" applyAlignment="1" applyProtection="1">
      <alignment horizontal="left" vertical="center"/>
      <protection locked="0"/>
    </xf>
    <xf numFmtId="0" fontId="10" fillId="5" borderId="67" xfId="0" applyFont="1" applyFill="1" applyBorder="1" applyAlignment="1" applyProtection="1">
      <alignment horizontal="center" vertical="center" shrinkToFit="1"/>
      <protection locked="0"/>
    </xf>
    <xf numFmtId="0" fontId="10" fillId="5" borderId="6" xfId="0" applyFont="1" applyFill="1" applyBorder="1" applyAlignment="1" applyProtection="1">
      <alignment horizontal="center" vertical="center" shrinkToFit="1"/>
      <protection locked="0"/>
    </xf>
    <xf numFmtId="0" fontId="10" fillId="5" borderId="48" xfId="0" applyFont="1" applyFill="1" applyBorder="1" applyAlignment="1" applyProtection="1">
      <alignment horizontal="center" vertical="center" shrinkToFit="1"/>
      <protection locked="0"/>
    </xf>
    <xf numFmtId="176" fontId="10" fillId="12" borderId="261" xfId="0" applyNumberFormat="1" applyFont="1" applyFill="1" applyBorder="1" applyAlignment="1" applyProtection="1">
      <alignment horizontal="center" vertical="center"/>
    </xf>
    <xf numFmtId="176" fontId="10" fillId="12" borderId="94" xfId="0" applyNumberFormat="1" applyFont="1" applyFill="1" applyBorder="1" applyAlignment="1" applyProtection="1">
      <alignment horizontal="center" vertical="center"/>
    </xf>
    <xf numFmtId="0" fontId="10" fillId="5" borderId="111" xfId="0" applyFont="1" applyFill="1" applyBorder="1" applyAlignment="1" applyProtection="1">
      <alignment horizontal="center" vertical="center" shrinkToFit="1"/>
      <protection locked="0"/>
    </xf>
    <xf numFmtId="0" fontId="10" fillId="5" borderId="112" xfId="0" applyFont="1" applyFill="1" applyBorder="1" applyAlignment="1" applyProtection="1">
      <alignment horizontal="center" vertical="center" shrinkToFit="1"/>
      <protection locked="0"/>
    </xf>
    <xf numFmtId="0" fontId="10" fillId="5" borderId="32" xfId="0" applyFont="1" applyFill="1" applyBorder="1" applyAlignment="1" applyProtection="1">
      <alignment horizontal="center" vertical="center" shrinkToFit="1"/>
      <protection locked="0"/>
    </xf>
    <xf numFmtId="0" fontId="10" fillId="5" borderId="104" xfId="0" applyFont="1" applyFill="1" applyBorder="1" applyAlignment="1" applyProtection="1">
      <alignment horizontal="center" vertical="center" shrinkToFit="1"/>
      <protection locked="0"/>
    </xf>
    <xf numFmtId="0" fontId="10" fillId="5" borderId="105" xfId="0" applyFont="1" applyFill="1" applyBorder="1" applyAlignment="1" applyProtection="1">
      <alignment horizontal="center" vertical="center" shrinkToFit="1"/>
      <protection locked="0"/>
    </xf>
    <xf numFmtId="0" fontId="10" fillId="4" borderId="168" xfId="0" applyFont="1" applyFill="1" applyBorder="1" applyAlignment="1" applyProtection="1">
      <alignment horizontal="center" vertical="center" wrapText="1" shrinkToFit="1"/>
      <protection locked="0"/>
    </xf>
    <xf numFmtId="0" fontId="10" fillId="4" borderId="33" xfId="0" applyFont="1" applyFill="1" applyBorder="1" applyAlignment="1" applyProtection="1">
      <alignment horizontal="center" vertical="center" wrapText="1" shrinkToFit="1"/>
      <protection locked="0"/>
    </xf>
    <xf numFmtId="0" fontId="10" fillId="4" borderId="114" xfId="0" applyFont="1" applyFill="1" applyBorder="1" applyAlignment="1" applyProtection="1">
      <alignment horizontal="center" vertical="center" wrapText="1" shrinkToFit="1"/>
      <protection locked="0"/>
    </xf>
    <xf numFmtId="176" fontId="13" fillId="14" borderId="133" xfId="0" applyNumberFormat="1" applyFont="1" applyFill="1" applyBorder="1" applyAlignment="1" applyProtection="1">
      <alignment horizontal="center" vertical="center"/>
      <protection locked="0"/>
    </xf>
    <xf numFmtId="176" fontId="13" fillId="14" borderId="95" xfId="0" applyNumberFormat="1" applyFont="1" applyFill="1" applyBorder="1" applyAlignment="1" applyProtection="1">
      <alignment horizontal="center" vertical="center"/>
      <protection locked="0"/>
    </xf>
    <xf numFmtId="0" fontId="10" fillId="4" borderId="187" xfId="0" applyFont="1" applyFill="1" applyBorder="1" applyAlignment="1" applyProtection="1">
      <alignment horizontal="center" vertical="center" shrinkToFit="1"/>
      <protection locked="0"/>
    </xf>
    <xf numFmtId="0" fontId="10" fillId="4" borderId="95" xfId="0" applyFont="1" applyFill="1" applyBorder="1" applyAlignment="1" applyProtection="1">
      <alignment horizontal="center" vertical="center" shrinkToFit="1"/>
      <protection locked="0"/>
    </xf>
    <xf numFmtId="0" fontId="10" fillId="4" borderId="127" xfId="0" applyFont="1" applyFill="1" applyBorder="1" applyAlignment="1" applyProtection="1">
      <alignment horizontal="center" vertical="center" shrinkToFit="1"/>
      <protection locked="0"/>
    </xf>
    <xf numFmtId="0" fontId="10" fillId="4" borderId="193" xfId="0" applyFont="1" applyFill="1" applyBorder="1" applyAlignment="1" applyProtection="1">
      <alignment horizontal="center" vertical="center" shrinkToFit="1"/>
      <protection locked="0"/>
    </xf>
    <xf numFmtId="0" fontId="10" fillId="4" borderId="14" xfId="0" applyFont="1" applyFill="1" applyBorder="1" applyAlignment="1" applyProtection="1">
      <alignment horizontal="center" vertical="center" shrinkToFit="1"/>
      <protection locked="0"/>
    </xf>
    <xf numFmtId="176" fontId="13" fillId="14" borderId="212" xfId="0" applyNumberFormat="1" applyFont="1" applyFill="1" applyBorder="1" applyAlignment="1" applyProtection="1">
      <alignment horizontal="center" vertical="center"/>
      <protection locked="0"/>
    </xf>
    <xf numFmtId="176" fontId="13" fillId="14" borderId="175" xfId="0" applyNumberFormat="1" applyFont="1" applyFill="1" applyBorder="1" applyAlignment="1" applyProtection="1">
      <alignment horizontal="center" vertical="center"/>
      <protection locked="0"/>
    </xf>
    <xf numFmtId="0" fontId="10" fillId="0" borderId="14" xfId="0" applyFont="1" applyBorder="1" applyAlignment="1" applyProtection="1">
      <alignment horizontal="left" vertical="center"/>
      <protection locked="0"/>
    </xf>
    <xf numFmtId="0" fontId="10" fillId="5" borderId="107" xfId="0" applyFont="1" applyFill="1" applyBorder="1" applyAlignment="1" applyProtection="1">
      <alignment horizontal="center" vertical="center" shrinkToFit="1"/>
      <protection locked="0"/>
    </xf>
    <xf numFmtId="0" fontId="10" fillId="5" borderId="15" xfId="0" applyFont="1" applyFill="1" applyBorder="1" applyAlignment="1" applyProtection="1">
      <alignment horizontal="center" vertical="center" shrinkToFit="1"/>
      <protection locked="0"/>
    </xf>
    <xf numFmtId="0" fontId="13" fillId="0" borderId="5" xfId="0" applyFont="1" applyBorder="1" applyAlignment="1" applyProtection="1">
      <alignment horizontal="left" vertical="center" shrinkToFit="1"/>
      <protection locked="0"/>
    </xf>
    <xf numFmtId="0" fontId="10" fillId="0" borderId="15" xfId="0" applyFont="1" applyBorder="1" applyAlignment="1" applyProtection="1">
      <alignment horizontal="center" vertical="center" shrinkToFit="1"/>
      <protection locked="0"/>
    </xf>
    <xf numFmtId="0" fontId="10" fillId="0" borderId="108" xfId="0" applyFont="1" applyBorder="1" applyAlignment="1" applyProtection="1">
      <alignment horizontal="center" vertical="center" shrinkToFit="1"/>
      <protection locked="0"/>
    </xf>
    <xf numFmtId="0" fontId="10" fillId="5" borderId="0" xfId="0" applyFont="1" applyFill="1" applyBorder="1" applyAlignment="1" applyProtection="1">
      <alignment horizontal="center" vertical="center" shrinkToFit="1"/>
      <protection locked="0"/>
    </xf>
    <xf numFmtId="0" fontId="13" fillId="0" borderId="2" xfId="0" applyFont="1" applyBorder="1" applyAlignment="1" applyProtection="1">
      <alignment horizontal="left" vertical="center" shrinkToFit="1"/>
      <protection locked="0"/>
    </xf>
    <xf numFmtId="0" fontId="10" fillId="0" borderId="5" xfId="0" applyFont="1" applyBorder="1" applyAlignment="1" applyProtection="1">
      <alignment horizontal="center" vertical="center" shrinkToFit="1"/>
      <protection locked="0"/>
    </xf>
    <xf numFmtId="0" fontId="10" fillId="0" borderId="72" xfId="0" applyFont="1" applyBorder="1" applyAlignment="1" applyProtection="1">
      <alignment horizontal="center" vertical="center" shrinkToFit="1"/>
      <protection locked="0"/>
    </xf>
    <xf numFmtId="0" fontId="10" fillId="5" borderId="173" xfId="0" applyFont="1" applyFill="1" applyBorder="1" applyAlignment="1" applyProtection="1">
      <alignment horizontal="center" vertical="center" wrapText="1" shrinkToFit="1"/>
      <protection locked="0"/>
    </xf>
    <xf numFmtId="0" fontId="10" fillId="5" borderId="148" xfId="0" applyFont="1" applyFill="1" applyBorder="1" applyAlignment="1" applyProtection="1">
      <alignment horizontal="center" vertical="center" wrapText="1" shrinkToFit="1"/>
      <protection locked="0"/>
    </xf>
    <xf numFmtId="0" fontId="13" fillId="0" borderId="148" xfId="0" applyFont="1" applyBorder="1" applyAlignment="1" applyProtection="1">
      <alignment horizontal="left" vertical="center" shrinkToFit="1"/>
      <protection locked="0"/>
    </xf>
    <xf numFmtId="0" fontId="13" fillId="2" borderId="114" xfId="0" applyFont="1" applyFill="1" applyBorder="1" applyAlignment="1" applyProtection="1">
      <alignment vertical="center" shrinkToFit="1"/>
      <protection locked="0"/>
    </xf>
    <xf numFmtId="0" fontId="13" fillId="2" borderId="115" xfId="0" applyFont="1" applyFill="1" applyBorder="1" applyAlignment="1" applyProtection="1">
      <alignment vertical="center" shrinkToFit="1"/>
      <protection locked="0"/>
    </xf>
    <xf numFmtId="0" fontId="13" fillId="2" borderId="116" xfId="0" applyFont="1" applyFill="1" applyBorder="1" applyAlignment="1" applyProtection="1">
      <alignment vertical="center" shrinkToFit="1"/>
      <protection locked="0"/>
    </xf>
    <xf numFmtId="0" fontId="13" fillId="2" borderId="5" xfId="0" applyFont="1" applyFill="1" applyBorder="1" applyAlignment="1" applyProtection="1">
      <alignment vertical="center" shrinkToFit="1"/>
      <protection locked="0"/>
    </xf>
    <xf numFmtId="0" fontId="13" fillId="2" borderId="5" xfId="0" applyFont="1" applyFill="1" applyBorder="1" applyAlignment="1" applyProtection="1">
      <alignment horizontal="left" vertical="center" shrinkToFit="1"/>
      <protection locked="0"/>
    </xf>
    <xf numFmtId="0" fontId="13" fillId="2" borderId="72" xfId="0" applyFont="1" applyFill="1" applyBorder="1" applyAlignment="1" applyProtection="1">
      <alignment horizontal="left" vertical="center" shrinkToFit="1"/>
      <protection locked="0"/>
    </xf>
    <xf numFmtId="0" fontId="10" fillId="5" borderId="173" xfId="0" applyFont="1" applyFill="1" applyBorder="1" applyAlignment="1" applyProtection="1">
      <alignment horizontal="center" vertical="center"/>
      <protection locked="0"/>
    </xf>
    <xf numFmtId="0" fontId="10" fillId="5" borderId="148" xfId="0" applyFont="1" applyFill="1" applyBorder="1" applyAlignment="1" applyProtection="1">
      <alignment horizontal="center" vertical="center"/>
      <protection locked="0"/>
    </xf>
    <xf numFmtId="0" fontId="10" fillId="5" borderId="174" xfId="0" applyFont="1" applyFill="1" applyBorder="1" applyAlignment="1" applyProtection="1">
      <alignment horizontal="center" vertical="center"/>
      <protection locked="0"/>
    </xf>
    <xf numFmtId="0" fontId="10" fillId="5" borderId="68" xfId="0" applyFont="1" applyFill="1" applyBorder="1" applyAlignment="1" applyProtection="1">
      <alignment horizontal="center" vertical="center"/>
      <protection locked="0"/>
    </xf>
    <xf numFmtId="0" fontId="10" fillId="5" borderId="14" xfId="0" applyFont="1" applyFill="1" applyBorder="1" applyAlignment="1" applyProtection="1">
      <alignment horizontal="center" vertical="center"/>
      <protection locked="0"/>
    </xf>
    <xf numFmtId="0" fontId="10" fillId="5" borderId="84" xfId="0" applyFont="1" applyFill="1" applyBorder="1" applyAlignment="1" applyProtection="1">
      <alignment horizontal="center" vertical="center"/>
      <protection locked="0"/>
    </xf>
    <xf numFmtId="0" fontId="10" fillId="5" borderId="87" xfId="0" applyFont="1" applyFill="1" applyBorder="1" applyAlignment="1" applyProtection="1">
      <alignment horizontal="center" vertical="center"/>
      <protection locked="0"/>
    </xf>
    <xf numFmtId="0" fontId="10" fillId="5" borderId="4" xfId="0" applyFont="1" applyFill="1" applyBorder="1" applyAlignment="1" applyProtection="1">
      <alignment horizontal="center" vertical="center"/>
      <protection locked="0"/>
    </xf>
    <xf numFmtId="0" fontId="10" fillId="5" borderId="251" xfId="0" applyFont="1" applyFill="1" applyBorder="1" applyAlignment="1" applyProtection="1">
      <alignment horizontal="center" vertical="center"/>
      <protection locked="0"/>
    </xf>
    <xf numFmtId="0" fontId="13" fillId="2" borderId="77" xfId="0" applyFont="1" applyFill="1" applyBorder="1" applyAlignment="1" applyProtection="1">
      <alignment horizontal="left" vertical="center" shrinkToFit="1"/>
      <protection locked="0"/>
    </xf>
    <xf numFmtId="0" fontId="13" fillId="2" borderId="153" xfId="0" applyFont="1" applyFill="1" applyBorder="1" applyAlignment="1" applyProtection="1">
      <alignment vertical="center" shrinkToFit="1"/>
      <protection locked="0"/>
    </xf>
    <xf numFmtId="0" fontId="13" fillId="2" borderId="204" xfId="0" applyFont="1" applyFill="1" applyBorder="1" applyAlignment="1" applyProtection="1">
      <alignment vertical="center" shrinkToFit="1"/>
      <protection locked="0"/>
    </xf>
    <xf numFmtId="0" fontId="13" fillId="2" borderId="294" xfId="0" applyFont="1" applyFill="1" applyBorder="1" applyAlignment="1" applyProtection="1">
      <alignment vertical="center" shrinkToFit="1"/>
      <protection locked="0"/>
    </xf>
    <xf numFmtId="0" fontId="13" fillId="2" borderId="33" xfId="0" applyFont="1" applyFill="1" applyBorder="1" applyAlignment="1" applyProtection="1">
      <alignment horizontal="left" vertical="center" shrinkToFit="1"/>
      <protection locked="0"/>
    </xf>
    <xf numFmtId="0" fontId="13" fillId="2" borderId="86" xfId="0" applyFont="1" applyFill="1" applyBorder="1" applyAlignment="1" applyProtection="1">
      <alignment horizontal="left" vertical="center" shrinkToFit="1"/>
      <protection locked="0"/>
    </xf>
    <xf numFmtId="0" fontId="13" fillId="2" borderId="14" xfId="0" applyFont="1" applyFill="1" applyBorder="1" applyAlignment="1" applyProtection="1">
      <alignment vertical="center" shrinkToFit="1"/>
      <protection locked="0"/>
    </xf>
    <xf numFmtId="0" fontId="13" fillId="2" borderId="14" xfId="0" applyFont="1" applyFill="1" applyBorder="1" applyAlignment="1" applyProtection="1">
      <alignment horizontal="left" vertical="center" shrinkToFit="1"/>
      <protection locked="0"/>
    </xf>
    <xf numFmtId="0" fontId="13" fillId="2" borderId="89" xfId="0" applyFont="1" applyFill="1" applyBorder="1" applyAlignment="1" applyProtection="1">
      <alignment horizontal="left" vertical="center" shrinkToFit="1"/>
      <protection locked="0"/>
    </xf>
    <xf numFmtId="0" fontId="13" fillId="6" borderId="5" xfId="0" applyFont="1" applyFill="1" applyBorder="1" applyAlignment="1" applyProtection="1">
      <alignment horizontal="center" vertical="center" shrinkToFit="1"/>
      <protection locked="0"/>
    </xf>
    <xf numFmtId="0" fontId="13" fillId="6" borderId="102" xfId="0" applyFont="1" applyFill="1" applyBorder="1" applyAlignment="1" applyProtection="1">
      <alignment horizontal="center" vertical="center" shrinkToFit="1"/>
      <protection locked="0"/>
    </xf>
    <xf numFmtId="0" fontId="13" fillId="4" borderId="77" xfId="0" applyFont="1" applyFill="1" applyBorder="1" applyAlignment="1" applyProtection="1">
      <alignment horizontal="center" vertical="center" shrinkToFit="1"/>
      <protection locked="0"/>
    </xf>
    <xf numFmtId="0" fontId="13" fillId="4" borderId="106" xfId="0" applyFont="1" applyFill="1" applyBorder="1" applyAlignment="1" applyProtection="1">
      <alignment horizontal="center" vertical="center" shrinkToFit="1"/>
      <protection locked="0"/>
    </xf>
    <xf numFmtId="0" fontId="13" fillId="6" borderId="33" xfId="0" applyFont="1" applyFill="1" applyBorder="1" applyAlignment="1" applyProtection="1">
      <alignment horizontal="center" vertical="center" shrinkToFit="1"/>
      <protection locked="0"/>
    </xf>
    <xf numFmtId="0" fontId="13" fillId="6" borderId="103" xfId="0" applyFont="1" applyFill="1" applyBorder="1" applyAlignment="1" applyProtection="1">
      <alignment horizontal="center" vertical="center" shrinkToFit="1"/>
      <protection locked="0"/>
    </xf>
    <xf numFmtId="0" fontId="10" fillId="5" borderId="107" xfId="0" applyFont="1" applyFill="1" applyBorder="1" applyAlignment="1" applyProtection="1">
      <alignment horizontal="center" vertical="center"/>
      <protection locked="0"/>
    </xf>
    <xf numFmtId="0" fontId="10" fillId="5" borderId="15" xfId="0" applyFont="1" applyFill="1" applyBorder="1" applyAlignment="1" applyProtection="1">
      <alignment horizontal="center" vertical="center"/>
      <protection locked="0"/>
    </xf>
    <xf numFmtId="0" fontId="10" fillId="5" borderId="76" xfId="0" applyFont="1" applyFill="1" applyBorder="1" applyAlignment="1" applyProtection="1">
      <alignment horizontal="center" vertical="center"/>
      <protection locked="0"/>
    </xf>
    <xf numFmtId="0" fontId="10" fillId="5" borderId="45" xfId="0" applyFont="1" applyFill="1" applyBorder="1" applyAlignment="1" applyProtection="1">
      <alignment horizontal="center" vertical="center"/>
      <protection locked="0"/>
    </xf>
    <xf numFmtId="0" fontId="10" fillId="5" borderId="23" xfId="0" applyFont="1" applyFill="1" applyBorder="1" applyAlignment="1" applyProtection="1">
      <alignment horizontal="center" vertical="center"/>
      <protection locked="0"/>
    </xf>
    <xf numFmtId="0" fontId="10" fillId="5" borderId="70" xfId="0" applyFont="1" applyFill="1" applyBorder="1" applyAlignment="1" applyProtection="1">
      <alignment horizontal="center" vertical="center"/>
      <protection locked="0"/>
    </xf>
    <xf numFmtId="0" fontId="10" fillId="5" borderId="35" xfId="0" applyFont="1" applyFill="1" applyBorder="1" applyAlignment="1" applyProtection="1">
      <alignment horizontal="center" vertical="center"/>
      <protection locked="0"/>
    </xf>
    <xf numFmtId="0" fontId="10" fillId="5" borderId="5" xfId="0" applyFont="1" applyFill="1" applyBorder="1" applyAlignment="1" applyProtection="1">
      <alignment horizontal="center" vertical="center"/>
      <protection locked="0"/>
    </xf>
    <xf numFmtId="0" fontId="10" fillId="5" borderId="8" xfId="0" applyFont="1" applyFill="1" applyBorder="1" applyAlignment="1" applyProtection="1">
      <alignment horizontal="center" vertical="center"/>
      <protection locked="0"/>
    </xf>
    <xf numFmtId="0" fontId="11" fillId="4" borderId="139" xfId="0" applyFont="1" applyFill="1" applyBorder="1" applyAlignment="1" applyProtection="1">
      <alignment horizontal="center" vertical="center" shrinkToFit="1"/>
      <protection locked="0"/>
    </xf>
    <xf numFmtId="0" fontId="11" fillId="4" borderId="93" xfId="0" applyFont="1" applyFill="1" applyBorder="1" applyAlignment="1" applyProtection="1">
      <alignment horizontal="center" vertical="center" shrinkToFit="1"/>
      <protection locked="0"/>
    </xf>
    <xf numFmtId="0" fontId="11" fillId="4" borderId="101" xfId="0" applyFont="1" applyFill="1" applyBorder="1" applyAlignment="1" applyProtection="1">
      <alignment horizontal="center" vertical="center" shrinkToFit="1"/>
      <protection locked="0"/>
    </xf>
    <xf numFmtId="0" fontId="13" fillId="2" borderId="93" xfId="0" applyFont="1" applyFill="1" applyBorder="1" applyAlignment="1" applyProtection="1">
      <alignment vertical="center" shrinkToFit="1"/>
      <protection locked="0"/>
    </xf>
    <xf numFmtId="0" fontId="13" fillId="2" borderId="96" xfId="0" applyFont="1" applyFill="1" applyBorder="1" applyAlignment="1" applyProtection="1">
      <alignment vertical="center" shrinkToFit="1"/>
      <protection locked="0"/>
    </xf>
    <xf numFmtId="0" fontId="13" fillId="2" borderId="177" xfId="0" applyFont="1" applyFill="1" applyBorder="1" applyAlignment="1" applyProtection="1">
      <alignment vertical="center" shrinkToFit="1"/>
      <protection locked="0"/>
    </xf>
    <xf numFmtId="0" fontId="10" fillId="5" borderId="0" xfId="0" applyFont="1" applyFill="1" applyAlignment="1" applyProtection="1">
      <alignment horizontal="center" vertical="center" shrinkToFit="1"/>
      <protection locked="0"/>
    </xf>
    <xf numFmtId="0" fontId="10" fillId="5" borderId="46" xfId="0" applyFont="1" applyFill="1" applyBorder="1" applyAlignment="1" applyProtection="1">
      <alignment horizontal="center" vertical="center" shrinkToFit="1"/>
      <protection locked="0"/>
    </xf>
    <xf numFmtId="0" fontId="13" fillId="0" borderId="22" xfId="0" applyFont="1" applyBorder="1" applyAlignment="1" applyProtection="1">
      <alignment horizontal="left" vertical="center" shrinkToFit="1"/>
      <protection locked="0"/>
    </xf>
    <xf numFmtId="0" fontId="13" fillId="0" borderId="82" xfId="0" applyFont="1" applyBorder="1" applyAlignment="1" applyProtection="1">
      <alignment horizontal="left" vertical="center" shrinkToFit="1"/>
      <protection locked="0"/>
    </xf>
    <xf numFmtId="0" fontId="13" fillId="2" borderId="33" xfId="0" applyFont="1" applyFill="1" applyBorder="1" applyAlignment="1" applyProtection="1">
      <alignment vertical="center" shrinkToFit="1"/>
      <protection locked="0"/>
    </xf>
    <xf numFmtId="0" fontId="13" fillId="2" borderId="175" xfId="0" applyFont="1" applyFill="1" applyBorder="1" applyAlignment="1" applyProtection="1">
      <alignment vertical="center" shrinkToFit="1"/>
      <protection locked="0"/>
    </xf>
    <xf numFmtId="0" fontId="13" fillId="4" borderId="5" xfId="0" applyFont="1" applyFill="1" applyBorder="1" applyAlignment="1" applyProtection="1">
      <alignment horizontal="center" vertical="center" shrinkToFit="1"/>
      <protection locked="0"/>
    </xf>
    <xf numFmtId="0" fontId="13" fillId="4" borderId="102" xfId="0" applyFont="1" applyFill="1" applyBorder="1" applyAlignment="1" applyProtection="1">
      <alignment horizontal="center" vertical="center" shrinkToFit="1"/>
      <protection locked="0"/>
    </xf>
    <xf numFmtId="0" fontId="13" fillId="2" borderId="72" xfId="0" applyFont="1" applyFill="1" applyBorder="1" applyAlignment="1" applyProtection="1">
      <alignment vertical="center" shrinkToFit="1"/>
      <protection locked="0"/>
    </xf>
    <xf numFmtId="0" fontId="10" fillId="5" borderId="0" xfId="0" applyFont="1" applyFill="1" applyAlignment="1" applyProtection="1">
      <alignment horizontal="center" vertical="center" wrapText="1"/>
      <protection locked="0"/>
    </xf>
    <xf numFmtId="0" fontId="10" fillId="5" borderId="68" xfId="0" applyFont="1" applyFill="1" applyBorder="1" applyAlignment="1" applyProtection="1">
      <alignment horizontal="center" vertical="center" wrapText="1"/>
      <protection locked="0"/>
    </xf>
    <xf numFmtId="0" fontId="10" fillId="5" borderId="14" xfId="0" applyFont="1" applyFill="1" applyBorder="1" applyAlignment="1" applyProtection="1">
      <alignment horizontal="center" vertical="center" wrapText="1"/>
      <protection locked="0"/>
    </xf>
    <xf numFmtId="0" fontId="10" fillId="5" borderId="84" xfId="0" applyFont="1" applyFill="1" applyBorder="1" applyAlignment="1" applyProtection="1">
      <alignment horizontal="center" vertical="center" wrapText="1"/>
      <protection locked="0"/>
    </xf>
    <xf numFmtId="0" fontId="13" fillId="2" borderId="86" xfId="0" applyFont="1" applyFill="1" applyBorder="1" applyAlignment="1" applyProtection="1">
      <alignment vertical="center" shrinkToFit="1"/>
      <protection locked="0"/>
    </xf>
    <xf numFmtId="0" fontId="13" fillId="6" borderId="0" xfId="0" applyFont="1" applyFill="1" applyBorder="1" applyAlignment="1" applyProtection="1">
      <alignment horizontal="center" vertical="center" shrinkToFit="1"/>
      <protection locked="0"/>
    </xf>
    <xf numFmtId="0" fontId="13" fillId="6" borderId="104" xfId="0" applyFont="1" applyFill="1" applyBorder="1" applyAlignment="1" applyProtection="1">
      <alignment horizontal="center" vertical="center" shrinkToFit="1"/>
      <protection locked="0"/>
    </xf>
    <xf numFmtId="0" fontId="13" fillId="2" borderId="0" xfId="0" applyFont="1" applyFill="1" applyBorder="1" applyAlignment="1" applyProtection="1">
      <alignment vertical="center" shrinkToFit="1"/>
      <protection locked="0"/>
    </xf>
    <xf numFmtId="0" fontId="13" fillId="2" borderId="0" xfId="0" applyFont="1" applyFill="1" applyBorder="1" applyAlignment="1" applyProtection="1">
      <alignment horizontal="left" vertical="center" shrinkToFit="1"/>
      <protection locked="0"/>
    </xf>
    <xf numFmtId="0" fontId="13" fillId="2" borderId="95" xfId="0" applyFont="1" applyFill="1" applyBorder="1" applyAlignment="1" applyProtection="1">
      <alignment vertical="center" shrinkToFit="1"/>
      <protection locked="0"/>
    </xf>
    <xf numFmtId="0" fontId="13" fillId="2" borderId="125" xfId="0" applyFont="1" applyFill="1" applyBorder="1" applyAlignment="1" applyProtection="1">
      <alignment vertical="center" shrinkToFit="1"/>
      <protection locked="0"/>
    </xf>
    <xf numFmtId="0" fontId="13" fillId="2" borderId="175" xfId="0" applyFont="1" applyFill="1" applyBorder="1" applyAlignment="1" applyProtection="1">
      <alignment horizontal="left" vertical="center" shrinkToFit="1"/>
      <protection locked="0"/>
    </xf>
    <xf numFmtId="0" fontId="13" fillId="2" borderId="89" xfId="0" applyFont="1" applyFill="1" applyBorder="1" applyAlignment="1" applyProtection="1">
      <alignment vertical="center" shrinkToFit="1"/>
      <protection locked="0"/>
    </xf>
    <xf numFmtId="0" fontId="13" fillId="6" borderId="212" xfId="0" applyFont="1" applyFill="1" applyBorder="1" applyAlignment="1" applyProtection="1">
      <alignment horizontal="center" vertical="center" shrinkToFit="1"/>
      <protection locked="0"/>
    </xf>
    <xf numFmtId="0" fontId="13" fillId="6" borderId="175" xfId="0" applyFont="1" applyFill="1" applyBorder="1" applyAlignment="1" applyProtection="1">
      <alignment horizontal="center" vertical="center" shrinkToFit="1"/>
      <protection locked="0"/>
    </xf>
    <xf numFmtId="0" fontId="13" fillId="6" borderId="277" xfId="0" applyFont="1" applyFill="1" applyBorder="1" applyAlignment="1" applyProtection="1">
      <alignment horizontal="center" vertical="center" shrinkToFit="1"/>
      <protection locked="0"/>
    </xf>
    <xf numFmtId="0" fontId="13" fillId="4" borderId="33" xfId="0" applyFont="1" applyFill="1" applyBorder="1" applyAlignment="1" applyProtection="1">
      <alignment horizontal="center" vertical="center" shrinkToFit="1"/>
      <protection locked="0"/>
    </xf>
    <xf numFmtId="0" fontId="13" fillId="4" borderId="103" xfId="0" applyFont="1" applyFill="1" applyBorder="1" applyAlignment="1" applyProtection="1">
      <alignment horizontal="center" vertical="center" shrinkToFit="1"/>
      <protection locked="0"/>
    </xf>
    <xf numFmtId="0" fontId="13" fillId="2" borderId="63" xfId="0" applyFont="1" applyFill="1" applyBorder="1" applyAlignment="1" applyProtection="1">
      <alignment vertical="center" shrinkToFit="1"/>
      <protection locked="0"/>
    </xf>
    <xf numFmtId="0" fontId="10" fillId="11" borderId="45" xfId="0" applyFont="1" applyFill="1" applyBorder="1" applyAlignment="1" applyProtection="1">
      <alignment horizontal="center" vertical="center" shrinkToFit="1"/>
      <protection locked="0"/>
    </xf>
    <xf numFmtId="0" fontId="10" fillId="11" borderId="23" xfId="0" applyFont="1" applyFill="1" applyBorder="1" applyAlignment="1" applyProtection="1">
      <alignment horizontal="center" vertical="center" shrinkToFit="1"/>
      <protection locked="0"/>
    </xf>
    <xf numFmtId="0" fontId="10" fillId="11" borderId="70" xfId="0" applyFont="1" applyFill="1" applyBorder="1" applyAlignment="1" applyProtection="1">
      <alignment horizontal="center" vertical="center" shrinkToFit="1"/>
      <protection locked="0"/>
    </xf>
    <xf numFmtId="0" fontId="10" fillId="11" borderId="35" xfId="0" applyFont="1" applyFill="1" applyBorder="1" applyAlignment="1" applyProtection="1">
      <alignment horizontal="center" vertical="center" shrinkToFit="1"/>
      <protection locked="0"/>
    </xf>
    <xf numFmtId="0" fontId="10" fillId="11" borderId="5" xfId="0" applyFont="1" applyFill="1" applyBorder="1" applyAlignment="1" applyProtection="1">
      <alignment horizontal="center" vertical="center" shrinkToFit="1"/>
      <protection locked="0"/>
    </xf>
    <xf numFmtId="0" fontId="10" fillId="11" borderId="8" xfId="0" applyFont="1" applyFill="1" applyBorder="1" applyAlignment="1" applyProtection="1">
      <alignment horizontal="center" vertical="center" shrinkToFit="1"/>
      <protection locked="0"/>
    </xf>
    <xf numFmtId="0" fontId="13" fillId="2" borderId="172" xfId="0" applyFont="1" applyFill="1" applyBorder="1" applyAlignment="1" applyProtection="1">
      <alignment vertical="center" shrinkToFit="1"/>
      <protection locked="0"/>
    </xf>
    <xf numFmtId="0" fontId="22" fillId="0" borderId="14" xfId="0" applyFont="1" applyFill="1" applyBorder="1" applyAlignment="1" applyProtection="1">
      <alignment horizontal="left" vertical="center"/>
      <protection locked="0"/>
    </xf>
    <xf numFmtId="0" fontId="13" fillId="6" borderId="21" xfId="0" applyFont="1" applyFill="1" applyBorder="1" applyAlignment="1" applyProtection="1">
      <alignment horizontal="center" vertical="center" shrinkToFit="1"/>
      <protection locked="0"/>
    </xf>
    <xf numFmtId="0" fontId="13" fillId="6" borderId="22" xfId="0" applyFont="1" applyFill="1" applyBorder="1" applyAlignment="1" applyProtection="1">
      <alignment horizontal="center" vertical="center" shrinkToFit="1"/>
      <protection locked="0"/>
    </xf>
    <xf numFmtId="0" fontId="13" fillId="6" borderId="113" xfId="0" applyFont="1" applyFill="1" applyBorder="1" applyAlignment="1" applyProtection="1">
      <alignment horizontal="center" vertical="center" shrinkToFit="1"/>
      <protection locked="0"/>
    </xf>
    <xf numFmtId="0" fontId="12" fillId="2" borderId="0" xfId="0" applyFont="1" applyFill="1" applyAlignment="1" applyProtection="1">
      <alignment horizontal="left" vertical="center" shrinkToFit="1"/>
      <protection locked="0"/>
    </xf>
    <xf numFmtId="0" fontId="13" fillId="2" borderId="0" xfId="0" applyFont="1" applyFill="1" applyAlignment="1" applyProtection="1">
      <alignment horizontal="left" vertical="center" shrinkToFit="1"/>
      <protection locked="0"/>
    </xf>
    <xf numFmtId="0" fontId="17" fillId="6" borderId="33" xfId="0" applyFont="1" applyFill="1" applyBorder="1" applyAlignment="1" applyProtection="1">
      <alignment horizontal="center" vertical="center" wrapText="1" shrinkToFit="1"/>
      <protection locked="0"/>
    </xf>
    <xf numFmtId="0" fontId="17" fillId="6" borderId="103" xfId="0" applyFont="1" applyFill="1" applyBorder="1" applyAlignment="1" applyProtection="1">
      <alignment horizontal="center" vertical="center" wrapText="1" shrinkToFit="1"/>
      <protection locked="0"/>
    </xf>
    <xf numFmtId="38" fontId="102" fillId="14" borderId="133" xfId="2" applyFont="1" applyFill="1" applyBorder="1" applyAlignment="1" applyProtection="1">
      <alignment vertical="center" shrinkToFit="1"/>
      <protection locked="0"/>
    </xf>
    <xf numFmtId="38" fontId="102" fillId="14" borderId="127" xfId="2" applyFont="1" applyFill="1" applyBorder="1" applyAlignment="1" applyProtection="1">
      <alignment vertical="center" shrinkToFit="1"/>
      <protection locked="0"/>
    </xf>
    <xf numFmtId="38" fontId="102" fillId="14" borderId="187" xfId="2" applyFont="1" applyFill="1" applyBorder="1" applyAlignment="1" applyProtection="1">
      <alignment vertical="center" shrinkToFit="1"/>
      <protection locked="0"/>
    </xf>
    <xf numFmtId="38" fontId="102" fillId="14" borderId="154" xfId="2" applyFont="1" applyFill="1" applyBorder="1" applyAlignment="1" applyProtection="1">
      <alignment vertical="center" shrinkToFit="1"/>
      <protection locked="0"/>
    </xf>
    <xf numFmtId="38" fontId="101" fillId="12" borderId="187" xfId="2" applyFont="1" applyFill="1" applyBorder="1" applyAlignment="1" applyProtection="1">
      <alignment vertical="center" shrinkToFit="1"/>
    </xf>
    <xf numFmtId="38" fontId="101" fillId="12" borderId="127" xfId="2" applyFont="1" applyFill="1" applyBorder="1" applyAlignment="1" applyProtection="1">
      <alignment vertical="center" shrinkToFit="1"/>
    </xf>
    <xf numFmtId="38" fontId="102" fillId="14" borderId="133" xfId="2" applyFont="1" applyFill="1" applyBorder="1" applyAlignment="1" applyProtection="1">
      <alignment horizontal="center" vertical="center" shrinkToFit="1"/>
      <protection locked="0"/>
    </xf>
    <xf numFmtId="38" fontId="102" fillId="14" borderId="127" xfId="2" applyFont="1" applyFill="1" applyBorder="1" applyAlignment="1" applyProtection="1">
      <alignment horizontal="center" vertical="center" shrinkToFit="1"/>
      <protection locked="0"/>
    </xf>
    <xf numFmtId="0" fontId="99" fillId="6" borderId="150" xfId="0" applyFont="1" applyFill="1" applyBorder="1"/>
    <xf numFmtId="0" fontId="99" fillId="6" borderId="98" xfId="0" applyFont="1" applyFill="1" applyBorder="1"/>
    <xf numFmtId="0" fontId="100" fillId="4" borderId="19" xfId="0" applyFont="1" applyFill="1" applyBorder="1" applyAlignment="1">
      <alignment horizontal="center" vertical="center" wrapText="1"/>
    </xf>
    <xf numFmtId="0" fontId="100" fillId="4" borderId="6" xfId="0" applyFont="1" applyFill="1" applyBorder="1" applyAlignment="1">
      <alignment horizontal="center" vertical="center" wrapText="1"/>
    </xf>
    <xf numFmtId="0" fontId="100" fillId="4" borderId="50" xfId="0" applyFont="1" applyFill="1" applyBorder="1" applyAlignment="1">
      <alignment horizontal="center" vertical="center" wrapText="1"/>
    </xf>
    <xf numFmtId="0" fontId="100" fillId="4" borderId="24" xfId="0" applyFont="1" applyFill="1" applyBorder="1" applyAlignment="1">
      <alignment horizontal="center" vertical="center" wrapText="1"/>
    </xf>
    <xf numFmtId="0" fontId="100" fillId="4" borderId="192" xfId="0" applyFont="1" applyFill="1" applyBorder="1" applyAlignment="1">
      <alignment horizontal="center" vertical="center" wrapText="1"/>
    </xf>
    <xf numFmtId="0" fontId="100" fillId="4" borderId="124" xfId="0" applyFont="1" applyFill="1" applyBorder="1" applyAlignment="1">
      <alignment horizontal="center" vertical="center" wrapText="1"/>
    </xf>
    <xf numFmtId="0" fontId="100" fillId="4" borderId="185" xfId="0" applyFont="1" applyFill="1" applyBorder="1" applyAlignment="1">
      <alignment horizontal="center" vertical="center" wrapText="1"/>
    </xf>
    <xf numFmtId="0" fontId="100" fillId="4" borderId="117" xfId="0" applyFont="1" applyFill="1" applyBorder="1" applyAlignment="1">
      <alignment horizontal="center" vertical="center" wrapText="1"/>
    </xf>
    <xf numFmtId="0" fontId="100" fillId="4" borderId="191" xfId="0" applyFont="1" applyFill="1" applyBorder="1" applyAlignment="1">
      <alignment horizontal="center" vertical="center" wrapText="1"/>
    </xf>
    <xf numFmtId="0" fontId="100" fillId="4" borderId="181" xfId="0" applyFont="1" applyFill="1" applyBorder="1" applyAlignment="1">
      <alignment horizontal="center" vertical="center" wrapText="1"/>
    </xf>
    <xf numFmtId="0" fontId="100" fillId="4" borderId="48" xfId="0" applyFont="1" applyFill="1" applyBorder="1" applyAlignment="1">
      <alignment horizontal="center" vertical="center" wrapText="1"/>
    </xf>
    <xf numFmtId="0" fontId="100" fillId="4" borderId="167" xfId="0" applyFont="1" applyFill="1" applyBorder="1" applyAlignment="1">
      <alignment horizontal="center" vertical="center" wrapText="1"/>
    </xf>
    <xf numFmtId="0" fontId="100" fillId="4" borderId="46" xfId="0" applyFont="1" applyFill="1" applyBorder="1" applyAlignment="1">
      <alignment horizontal="center" vertical="center" wrapText="1"/>
    </xf>
    <xf numFmtId="0" fontId="101" fillId="0" borderId="0" xfId="0" applyFont="1" applyAlignment="1">
      <alignment vertical="center"/>
    </xf>
    <xf numFmtId="38" fontId="102" fillId="14" borderId="1" xfId="2" applyFont="1" applyFill="1" applyBorder="1" applyAlignment="1" applyProtection="1">
      <alignment vertical="center" shrinkToFit="1"/>
      <protection locked="0"/>
    </xf>
    <xf numFmtId="38" fontId="102" fillId="14" borderId="46" xfId="2" applyFont="1" applyFill="1" applyBorder="1" applyAlignment="1" applyProtection="1">
      <alignment vertical="center" shrinkToFit="1"/>
      <protection locked="0"/>
    </xf>
    <xf numFmtId="38" fontId="102" fillId="14" borderId="91" xfId="2" applyFont="1" applyFill="1" applyBorder="1" applyAlignment="1" applyProtection="1">
      <alignment vertical="center" shrinkToFit="1"/>
      <protection locked="0"/>
    </xf>
    <xf numFmtId="38" fontId="102" fillId="14" borderId="92" xfId="2" applyFont="1" applyFill="1" applyBorder="1" applyAlignment="1" applyProtection="1">
      <alignment vertical="center" shrinkToFit="1"/>
      <protection locked="0"/>
    </xf>
    <xf numFmtId="176" fontId="102" fillId="14" borderId="187" xfId="0" applyNumberFormat="1" applyFont="1" applyFill="1" applyBorder="1" applyAlignment="1" applyProtection="1">
      <alignment vertical="center" shrinkToFit="1"/>
      <protection locked="0"/>
    </xf>
    <xf numFmtId="176" fontId="102" fillId="14" borderId="127" xfId="0" applyNumberFormat="1" applyFont="1" applyFill="1" applyBorder="1" applyAlignment="1" applyProtection="1">
      <alignment vertical="center" shrinkToFit="1"/>
      <protection locked="0"/>
    </xf>
    <xf numFmtId="176" fontId="102" fillId="14" borderId="187" xfId="0" applyNumberFormat="1" applyFont="1" applyFill="1" applyBorder="1" applyAlignment="1" applyProtection="1">
      <alignment horizontal="center" vertical="center" shrinkToFit="1"/>
      <protection locked="0"/>
    </xf>
    <xf numFmtId="176" fontId="102" fillId="14" borderId="154" xfId="0" applyNumberFormat="1" applyFont="1" applyFill="1" applyBorder="1" applyAlignment="1" applyProtection="1">
      <alignment horizontal="center" vertical="center" shrinkToFit="1"/>
      <protection locked="0"/>
    </xf>
    <xf numFmtId="179" fontId="102" fillId="14" borderId="133" xfId="0" applyNumberFormat="1" applyFont="1" applyFill="1" applyBorder="1" applyAlignment="1" applyProtection="1">
      <alignment horizontal="center" vertical="center" shrinkToFit="1"/>
      <protection locked="0"/>
    </xf>
    <xf numFmtId="179" fontId="102" fillId="14" borderId="95" xfId="0" applyNumberFormat="1" applyFont="1" applyFill="1" applyBorder="1" applyAlignment="1" applyProtection="1">
      <alignment horizontal="center" vertical="center" shrinkToFit="1"/>
      <protection locked="0"/>
    </xf>
    <xf numFmtId="179" fontId="102" fillId="14" borderId="154" xfId="0" applyNumberFormat="1" applyFont="1" applyFill="1" applyBorder="1" applyAlignment="1" applyProtection="1">
      <alignment horizontal="center" vertical="center" shrinkToFit="1"/>
      <protection locked="0"/>
    </xf>
    <xf numFmtId="0" fontId="20" fillId="4" borderId="19" xfId="0" applyFont="1" applyFill="1" applyBorder="1" applyAlignment="1">
      <alignment horizontal="center" vertical="center" wrapText="1"/>
    </xf>
    <xf numFmtId="0" fontId="20" fillId="4" borderId="124" xfId="0" applyFont="1" applyFill="1" applyBorder="1" applyAlignment="1">
      <alignment horizontal="center" vertical="center" wrapText="1"/>
    </xf>
    <xf numFmtId="0" fontId="20" fillId="4" borderId="50" xfId="0" applyFont="1" applyFill="1" applyBorder="1" applyAlignment="1">
      <alignment horizontal="center" vertical="center" wrapText="1"/>
    </xf>
    <xf numFmtId="0" fontId="20" fillId="4" borderId="117" xfId="0" applyFont="1" applyFill="1" applyBorder="1" applyAlignment="1">
      <alignment horizontal="center" vertical="center" wrapText="1"/>
    </xf>
    <xf numFmtId="0" fontId="100" fillId="6" borderId="211" xfId="0" applyFont="1" applyFill="1" applyBorder="1" applyAlignment="1">
      <alignment horizontal="center" vertical="center"/>
    </xf>
    <xf numFmtId="0" fontId="100" fillId="6" borderId="94" xfId="0" applyFont="1" applyFill="1" applyBorder="1" applyAlignment="1">
      <alignment horizontal="center" vertical="center"/>
    </xf>
    <xf numFmtId="0" fontId="20" fillId="4" borderId="48" xfId="0" applyFont="1" applyFill="1" applyBorder="1" applyAlignment="1">
      <alignment horizontal="center" vertical="center" wrapText="1"/>
    </xf>
    <xf numFmtId="0" fontId="20" fillId="4" borderId="52" xfId="0" applyFont="1" applyFill="1" applyBorder="1" applyAlignment="1">
      <alignment horizontal="center" vertical="center" wrapText="1"/>
    </xf>
    <xf numFmtId="0" fontId="100" fillId="4" borderId="64" xfId="0" applyFont="1" applyFill="1" applyBorder="1" applyAlignment="1">
      <alignment horizontal="center" vertical="center" wrapText="1"/>
    </xf>
    <xf numFmtId="0" fontId="100" fillId="4" borderId="1" xfId="0" applyFont="1" applyFill="1" applyBorder="1" applyAlignment="1">
      <alignment horizontal="center" vertical="center" wrapText="1"/>
    </xf>
    <xf numFmtId="0" fontId="100" fillId="4" borderId="63" xfId="0" applyFont="1" applyFill="1" applyBorder="1" applyAlignment="1">
      <alignment horizontal="center" vertical="center" wrapText="1"/>
    </xf>
    <xf numFmtId="0" fontId="100" fillId="4" borderId="188" xfId="0" applyFont="1" applyFill="1" applyBorder="1" applyAlignment="1">
      <alignment horizontal="center" vertical="center" shrinkToFit="1"/>
    </xf>
    <xf numFmtId="0" fontId="100" fillId="4" borderId="190" xfId="0" applyFont="1" applyFill="1" applyBorder="1" applyAlignment="1">
      <alignment horizontal="center" vertical="center" shrinkToFit="1"/>
    </xf>
    <xf numFmtId="0" fontId="100" fillId="4" borderId="156" xfId="0" applyFont="1" applyFill="1" applyBorder="1" applyAlignment="1">
      <alignment horizontal="center" vertical="center" shrinkToFit="1"/>
    </xf>
    <xf numFmtId="38" fontId="101" fillId="12" borderId="91" xfId="2" applyFont="1" applyFill="1" applyBorder="1" applyAlignment="1" applyProtection="1">
      <alignment vertical="center"/>
    </xf>
    <xf numFmtId="38" fontId="101" fillId="12" borderId="172" xfId="2" applyFont="1" applyFill="1" applyBorder="1" applyAlignment="1" applyProtection="1">
      <alignment vertical="center"/>
    </xf>
    <xf numFmtId="38" fontId="101" fillId="12" borderId="133" xfId="2" applyFont="1" applyFill="1" applyBorder="1" applyAlignment="1" applyProtection="1">
      <alignment vertical="center"/>
    </xf>
    <xf numFmtId="38" fontId="101" fillId="12" borderId="125" xfId="2" applyFont="1" applyFill="1" applyBorder="1" applyAlignment="1" applyProtection="1">
      <alignment vertical="center"/>
    </xf>
    <xf numFmtId="38" fontId="101" fillId="12" borderId="142" xfId="2" applyFont="1" applyFill="1" applyBorder="1" applyAlignment="1" applyProtection="1">
      <alignment vertical="center"/>
    </xf>
    <xf numFmtId="38" fontId="101" fillId="12" borderId="86" xfId="2" applyFont="1" applyFill="1" applyBorder="1" applyAlignment="1" applyProtection="1">
      <alignment vertical="center"/>
    </xf>
    <xf numFmtId="179" fontId="102" fillId="14" borderId="139" xfId="0" applyNumberFormat="1" applyFont="1" applyFill="1" applyBorder="1" applyAlignment="1" applyProtection="1">
      <alignment horizontal="center" vertical="center" shrinkToFit="1"/>
      <protection locked="0"/>
    </xf>
    <xf numFmtId="179" fontId="102" fillId="14" borderId="93" xfId="0" applyNumberFormat="1" applyFont="1" applyFill="1" applyBorder="1" applyAlignment="1" applyProtection="1">
      <alignment horizontal="center" vertical="center" shrinkToFit="1"/>
      <protection locked="0"/>
    </xf>
    <xf numFmtId="179" fontId="102" fillId="14" borderId="101" xfId="0" applyNumberFormat="1" applyFont="1" applyFill="1" applyBorder="1" applyAlignment="1" applyProtection="1">
      <alignment horizontal="center" vertical="center" shrinkToFit="1"/>
      <protection locked="0"/>
    </xf>
    <xf numFmtId="176" fontId="102" fillId="14" borderId="186" xfId="0" applyNumberFormat="1" applyFont="1" applyFill="1" applyBorder="1" applyAlignment="1" applyProtection="1">
      <alignment horizontal="center" vertical="center" shrinkToFit="1"/>
      <protection locked="0"/>
    </xf>
    <xf numFmtId="176" fontId="102" fillId="14" borderId="101" xfId="0" applyNumberFormat="1" applyFont="1" applyFill="1" applyBorder="1" applyAlignment="1" applyProtection="1">
      <alignment horizontal="center" vertical="center" shrinkToFit="1"/>
      <protection locked="0"/>
    </xf>
    <xf numFmtId="176" fontId="102" fillId="14" borderId="186" xfId="0" applyNumberFormat="1" applyFont="1" applyFill="1" applyBorder="1" applyAlignment="1" applyProtection="1">
      <alignment vertical="center" shrinkToFit="1"/>
      <protection locked="0"/>
    </xf>
    <xf numFmtId="176" fontId="102" fillId="14" borderId="126" xfId="0" applyNumberFormat="1" applyFont="1" applyFill="1" applyBorder="1" applyAlignment="1" applyProtection="1">
      <alignment vertical="center" shrinkToFit="1"/>
      <protection locked="0"/>
    </xf>
    <xf numFmtId="38" fontId="102" fillId="14" borderId="139" xfId="2" applyFont="1" applyFill="1" applyBorder="1" applyAlignment="1" applyProtection="1">
      <alignment vertical="center" shrinkToFit="1"/>
      <protection locked="0"/>
    </xf>
    <xf numFmtId="38" fontId="102" fillId="14" borderId="101" xfId="2" applyFont="1" applyFill="1" applyBorder="1" applyAlignment="1" applyProtection="1">
      <alignment vertical="center" shrinkToFit="1"/>
      <protection locked="0"/>
    </xf>
    <xf numFmtId="38" fontId="102" fillId="14" borderId="186" xfId="2" applyFont="1" applyFill="1" applyBorder="1" applyAlignment="1" applyProtection="1">
      <alignment vertical="center" shrinkToFit="1"/>
      <protection locked="0"/>
    </xf>
    <xf numFmtId="38" fontId="102" fillId="14" borderId="93" xfId="2" applyFont="1" applyFill="1" applyBorder="1" applyAlignment="1" applyProtection="1">
      <alignment vertical="center" shrinkToFit="1"/>
      <protection locked="0"/>
    </xf>
    <xf numFmtId="38" fontId="101" fillId="12" borderId="186" xfId="2" applyFont="1" applyFill="1" applyBorder="1" applyAlignment="1" applyProtection="1">
      <alignment vertical="center" shrinkToFit="1"/>
    </xf>
    <xf numFmtId="38" fontId="101" fillId="12" borderId="126" xfId="2" applyFont="1" applyFill="1" applyBorder="1" applyAlignment="1" applyProtection="1">
      <alignment vertical="center" shrinkToFit="1"/>
    </xf>
    <xf numFmtId="38" fontId="102" fillId="14" borderId="126" xfId="2" applyFont="1" applyFill="1" applyBorder="1" applyAlignment="1" applyProtection="1">
      <alignment vertical="center" shrinkToFit="1"/>
      <protection locked="0"/>
    </xf>
    <xf numFmtId="38" fontId="101" fillId="12" borderId="139" xfId="2" applyFont="1" applyFill="1" applyBorder="1" applyProtection="1">
      <alignment vertical="center"/>
    </xf>
    <xf numFmtId="38" fontId="101" fillId="12" borderId="100" xfId="2" applyFont="1" applyFill="1" applyBorder="1" applyProtection="1">
      <alignment vertical="center"/>
    </xf>
    <xf numFmtId="38" fontId="102" fillId="14" borderId="95" xfId="2" applyFont="1" applyFill="1" applyBorder="1" applyAlignment="1" applyProtection="1">
      <alignment vertical="center" shrinkToFit="1"/>
      <protection locked="0"/>
    </xf>
    <xf numFmtId="38" fontId="101" fillId="12" borderId="1" xfId="2" applyFont="1" applyFill="1" applyBorder="1" applyProtection="1">
      <alignment vertical="center"/>
    </xf>
    <xf numFmtId="38" fontId="101" fillId="12" borderId="63" xfId="2" applyFont="1" applyFill="1" applyBorder="1" applyProtection="1">
      <alignment vertical="center"/>
    </xf>
    <xf numFmtId="38" fontId="101" fillId="12" borderId="133" xfId="2" applyFont="1" applyFill="1" applyBorder="1" applyProtection="1">
      <alignment vertical="center"/>
    </xf>
    <xf numFmtId="38" fontId="101" fillId="12" borderId="125" xfId="2" applyFont="1" applyFill="1" applyBorder="1" applyProtection="1">
      <alignment vertical="center"/>
    </xf>
    <xf numFmtId="176" fontId="102" fillId="14" borderId="127" xfId="0" applyNumberFormat="1" applyFont="1" applyFill="1" applyBorder="1" applyAlignment="1" applyProtection="1">
      <alignment horizontal="center" vertical="center" shrinkToFit="1"/>
      <protection locked="0"/>
    </xf>
    <xf numFmtId="38" fontId="101" fillId="12" borderId="7" xfId="2" applyFont="1" applyFill="1" applyBorder="1" applyAlignment="1" applyProtection="1">
      <alignment vertical="center" shrinkToFit="1"/>
    </xf>
    <xf numFmtId="38" fontId="101" fillId="12" borderId="196" xfId="2" applyFont="1" applyFill="1" applyBorder="1" applyAlignment="1" applyProtection="1">
      <alignment vertical="center" shrinkToFit="1"/>
    </xf>
    <xf numFmtId="38" fontId="101" fillId="12" borderId="224" xfId="2" applyFont="1" applyFill="1" applyBorder="1" applyAlignment="1" applyProtection="1">
      <alignment vertical="center" shrinkToFit="1"/>
    </xf>
    <xf numFmtId="38" fontId="101" fillId="12" borderId="5" xfId="2" applyFont="1" applyFill="1" applyBorder="1" applyAlignment="1" applyProtection="1">
      <alignment vertical="center" shrinkToFit="1"/>
    </xf>
    <xf numFmtId="38" fontId="101" fillId="12" borderId="8" xfId="2" applyFont="1" applyFill="1" applyBorder="1" applyAlignment="1" applyProtection="1">
      <alignment vertical="center" shrinkToFit="1"/>
    </xf>
    <xf numFmtId="38" fontId="101" fillId="12" borderId="10" xfId="2" applyFont="1" applyFill="1" applyBorder="1" applyAlignment="1" applyProtection="1">
      <alignment vertical="center" shrinkToFit="1"/>
    </xf>
    <xf numFmtId="38" fontId="101" fillId="12" borderId="7" xfId="2" applyFont="1" applyFill="1" applyBorder="1" applyProtection="1">
      <alignment vertical="center"/>
    </xf>
    <xf numFmtId="38" fontId="101" fillId="12" borderId="42" xfId="2" applyFont="1" applyFill="1" applyBorder="1" applyProtection="1">
      <alignment vertical="center"/>
    </xf>
    <xf numFmtId="38" fontId="101" fillId="12" borderId="142" xfId="2" applyFont="1" applyFill="1" applyBorder="1" applyProtection="1">
      <alignment vertical="center"/>
    </xf>
    <xf numFmtId="38" fontId="101" fillId="12" borderId="86" xfId="2" applyFont="1" applyFill="1" applyBorder="1" applyProtection="1">
      <alignment vertical="center"/>
    </xf>
    <xf numFmtId="179" fontId="102" fillId="14" borderId="210" xfId="0" applyNumberFormat="1" applyFont="1" applyFill="1" applyBorder="1" applyAlignment="1" applyProtection="1">
      <alignment horizontal="center" vertical="center" shrinkToFit="1"/>
      <protection locked="0"/>
    </xf>
    <xf numFmtId="179" fontId="102" fillId="14" borderId="96" xfId="0" applyNumberFormat="1" applyFont="1" applyFill="1" applyBorder="1" applyAlignment="1" applyProtection="1">
      <alignment horizontal="center" vertical="center" shrinkToFit="1"/>
      <protection locked="0"/>
    </xf>
    <xf numFmtId="179" fontId="102" fillId="14" borderId="194" xfId="0" applyNumberFormat="1" applyFont="1" applyFill="1" applyBorder="1" applyAlignment="1" applyProtection="1">
      <alignment horizontal="center" vertical="center" shrinkToFit="1"/>
      <protection locked="0"/>
    </xf>
    <xf numFmtId="176" fontId="102" fillId="14" borderId="195" xfId="0" applyNumberFormat="1" applyFont="1" applyFill="1" applyBorder="1" applyAlignment="1" applyProtection="1">
      <alignment horizontal="center" vertical="center" shrinkToFit="1"/>
      <protection locked="0"/>
    </xf>
    <xf numFmtId="176" fontId="102" fillId="14" borderId="194" xfId="0" applyNumberFormat="1" applyFont="1" applyFill="1" applyBorder="1" applyAlignment="1" applyProtection="1">
      <alignment horizontal="center" vertical="center" shrinkToFit="1"/>
      <protection locked="0"/>
    </xf>
    <xf numFmtId="176" fontId="102" fillId="14" borderId="195" xfId="0" applyNumberFormat="1" applyFont="1" applyFill="1" applyBorder="1" applyAlignment="1" applyProtection="1">
      <alignment vertical="center" shrinkToFit="1"/>
      <protection locked="0"/>
    </xf>
    <xf numFmtId="176" fontId="102" fillId="14" borderId="160" xfId="0" applyNumberFormat="1" applyFont="1" applyFill="1" applyBorder="1" applyAlignment="1" applyProtection="1">
      <alignment vertical="center" shrinkToFit="1"/>
      <protection locked="0"/>
    </xf>
    <xf numFmtId="38" fontId="102" fillId="14" borderId="210" xfId="2" applyFont="1" applyFill="1" applyBorder="1" applyAlignment="1" applyProtection="1">
      <alignment vertical="center" shrinkToFit="1"/>
      <protection locked="0"/>
    </xf>
    <xf numFmtId="38" fontId="102" fillId="14" borderId="194" xfId="2" applyFont="1" applyFill="1" applyBorder="1" applyAlignment="1" applyProtection="1">
      <alignment vertical="center" shrinkToFit="1"/>
      <protection locked="0"/>
    </xf>
    <xf numFmtId="38" fontId="102" fillId="14" borderId="195" xfId="2" applyFont="1" applyFill="1" applyBorder="1" applyAlignment="1" applyProtection="1">
      <alignment vertical="center" shrinkToFit="1"/>
      <protection locked="0"/>
    </xf>
    <xf numFmtId="38" fontId="102" fillId="14" borderId="96" xfId="2" applyFont="1" applyFill="1" applyBorder="1" applyAlignment="1" applyProtection="1">
      <alignment vertical="center" shrinkToFit="1"/>
      <protection locked="0"/>
    </xf>
    <xf numFmtId="38" fontId="102" fillId="14" borderId="160" xfId="2" applyFont="1" applyFill="1" applyBorder="1" applyAlignment="1" applyProtection="1">
      <alignment vertical="center" shrinkToFit="1"/>
      <protection locked="0"/>
    </xf>
    <xf numFmtId="38" fontId="101" fillId="12" borderId="210" xfId="2" applyFont="1" applyFill="1" applyBorder="1" applyProtection="1">
      <alignment vertical="center"/>
    </xf>
    <xf numFmtId="38" fontId="101" fillId="12" borderId="177" xfId="2" applyFont="1" applyFill="1" applyBorder="1" applyProtection="1">
      <alignment vertical="center"/>
    </xf>
    <xf numFmtId="38" fontId="102" fillId="14" borderId="154" xfId="2" applyFont="1" applyFill="1" applyBorder="1" applyAlignment="1" applyProtection="1">
      <alignment horizontal="center" vertical="center" shrinkToFit="1"/>
      <protection locked="0"/>
    </xf>
    <xf numFmtId="0" fontId="101" fillId="4" borderId="2" xfId="0" applyFont="1" applyFill="1" applyBorder="1" applyAlignment="1">
      <alignment horizontal="center" vertical="center"/>
    </xf>
    <xf numFmtId="0" fontId="101" fillId="4" borderId="9" xfId="0" applyFont="1" applyFill="1" applyBorder="1" applyAlignment="1">
      <alignment horizontal="center" vertical="center"/>
    </xf>
    <xf numFmtId="38" fontId="101" fillId="12" borderId="195" xfId="2" applyFont="1" applyFill="1" applyBorder="1" applyAlignment="1" applyProtection="1">
      <alignment vertical="center" shrinkToFit="1"/>
    </xf>
    <xf numFmtId="38" fontId="101" fillId="12" borderId="160" xfId="2" applyFont="1" applyFill="1" applyBorder="1" applyAlignment="1" applyProtection="1">
      <alignment vertical="center" shrinkToFit="1"/>
    </xf>
    <xf numFmtId="49" fontId="13" fillId="14" borderId="32" xfId="0" applyNumberFormat="1" applyFont="1" applyFill="1" applyBorder="1" applyAlignment="1">
      <alignment horizontal="center" vertical="center" shrinkToFit="1"/>
    </xf>
    <xf numFmtId="49" fontId="13" fillId="14" borderId="0" xfId="0" applyNumberFormat="1" applyFont="1" applyFill="1" applyBorder="1" applyAlignment="1">
      <alignment horizontal="center" vertical="center" shrinkToFit="1"/>
    </xf>
    <xf numFmtId="49" fontId="13" fillId="14" borderId="63" xfId="0" applyNumberFormat="1" applyFont="1" applyFill="1" applyBorder="1" applyAlignment="1">
      <alignment horizontal="center" vertical="center" shrinkToFit="1"/>
    </xf>
    <xf numFmtId="49" fontId="13" fillId="14" borderId="68" xfId="0" applyNumberFormat="1" applyFont="1" applyFill="1" applyBorder="1" applyAlignment="1">
      <alignment horizontal="center" vertical="center" shrinkToFit="1"/>
    </xf>
    <xf numFmtId="49" fontId="13" fillId="14" borderId="14" xfId="0" applyNumberFormat="1" applyFont="1" applyFill="1" applyBorder="1" applyAlignment="1">
      <alignment horizontal="center" vertical="center" shrinkToFit="1"/>
    </xf>
    <xf numFmtId="49" fontId="13" fillId="14" borderId="89" xfId="0" applyNumberFormat="1" applyFont="1" applyFill="1" applyBorder="1" applyAlignment="1">
      <alignment horizontal="center" vertical="center" shrinkToFit="1"/>
    </xf>
    <xf numFmtId="0" fontId="101" fillId="4" borderId="97" xfId="0" applyFont="1" applyFill="1" applyBorder="1" applyAlignment="1">
      <alignment horizontal="center" vertical="center"/>
    </xf>
    <xf numFmtId="0" fontId="101" fillId="4" borderId="99" xfId="0" applyFont="1" applyFill="1" applyBorder="1" applyAlignment="1">
      <alignment horizontal="center" vertical="center"/>
    </xf>
    <xf numFmtId="0" fontId="101" fillId="4" borderId="16" xfId="0" applyFont="1" applyFill="1" applyBorder="1" applyAlignment="1">
      <alignment horizontal="center" vertical="center" wrapText="1"/>
    </xf>
    <xf numFmtId="0" fontId="101" fillId="4" borderId="3" xfId="0" applyFont="1" applyFill="1" applyBorder="1" applyAlignment="1">
      <alignment horizontal="center" vertical="center" wrapText="1"/>
    </xf>
    <xf numFmtId="0" fontId="101" fillId="4" borderId="29" xfId="0" applyFont="1" applyFill="1" applyBorder="1" applyAlignment="1">
      <alignment horizontal="center" vertical="center" wrapText="1"/>
    </xf>
    <xf numFmtId="0" fontId="101" fillId="4" borderId="10" xfId="0" applyFont="1" applyFill="1" applyBorder="1" applyAlignment="1">
      <alignment horizontal="center" vertical="center" wrapText="1"/>
    </xf>
    <xf numFmtId="0" fontId="101" fillId="4" borderId="5" xfId="0" applyFont="1" applyFill="1" applyBorder="1" applyAlignment="1">
      <alignment horizontal="center" vertical="center" wrapText="1"/>
    </xf>
    <xf numFmtId="0" fontId="101" fillId="4" borderId="8" xfId="0" applyFont="1" applyFill="1" applyBorder="1" applyAlignment="1">
      <alignment horizontal="center" vertical="center" wrapText="1"/>
    </xf>
    <xf numFmtId="38" fontId="101" fillId="12" borderId="16" xfId="2" applyFont="1" applyFill="1" applyBorder="1" applyAlignment="1">
      <alignment vertical="center" shrinkToFit="1"/>
    </xf>
    <xf numFmtId="38" fontId="101" fillId="12" borderId="29" xfId="2" applyFont="1" applyFill="1" applyBorder="1" applyAlignment="1">
      <alignment vertical="center" shrinkToFit="1"/>
    </xf>
    <xf numFmtId="38" fontId="101" fillId="12" borderId="10" xfId="2" applyFont="1" applyFill="1" applyBorder="1" applyAlignment="1">
      <alignment vertical="center" shrinkToFit="1"/>
    </xf>
    <xf numFmtId="38" fontId="101" fillId="12" borderId="8" xfId="2" applyFont="1" applyFill="1" applyBorder="1" applyAlignment="1">
      <alignment vertical="center" shrinkToFit="1"/>
    </xf>
    <xf numFmtId="179" fontId="32" fillId="14" borderId="32" xfId="0" applyNumberFormat="1" applyFont="1" applyFill="1" applyBorder="1" applyAlignment="1" applyProtection="1">
      <alignment horizontal="center" vertical="center" shrinkToFit="1"/>
      <protection locked="0"/>
    </xf>
    <xf numFmtId="179" fontId="32" fillId="14" borderId="0" xfId="0" applyNumberFormat="1" applyFont="1" applyFill="1" applyAlignment="1" applyProtection="1">
      <alignment horizontal="center" vertical="center" shrinkToFit="1"/>
      <protection locked="0"/>
    </xf>
    <xf numFmtId="179" fontId="32" fillId="14" borderId="63" xfId="0" applyNumberFormat="1" applyFont="1" applyFill="1" applyBorder="1" applyAlignment="1" applyProtection="1">
      <alignment horizontal="center" vertical="center" shrinkToFit="1"/>
      <protection locked="0"/>
    </xf>
    <xf numFmtId="179" fontId="32" fillId="14" borderId="68" xfId="0" applyNumberFormat="1" applyFont="1" applyFill="1" applyBorder="1" applyAlignment="1" applyProtection="1">
      <alignment horizontal="center" vertical="center" shrinkToFit="1"/>
      <protection locked="0"/>
    </xf>
    <xf numFmtId="179" fontId="32" fillId="14" borderId="14" xfId="0" applyNumberFormat="1" applyFont="1" applyFill="1" applyBorder="1" applyAlignment="1" applyProtection="1">
      <alignment horizontal="center" vertical="center" shrinkToFit="1"/>
      <protection locked="0"/>
    </xf>
    <xf numFmtId="179" fontId="32" fillId="14" borderId="89" xfId="0" applyNumberFormat="1" applyFont="1" applyFill="1" applyBorder="1" applyAlignment="1" applyProtection="1">
      <alignment horizontal="center" vertical="center" shrinkToFit="1"/>
      <protection locked="0"/>
    </xf>
    <xf numFmtId="0" fontId="13" fillId="0" borderId="6" xfId="0" applyFont="1" applyBorder="1" applyAlignment="1">
      <alignment horizontal="center" vertical="center"/>
    </xf>
    <xf numFmtId="0" fontId="10" fillId="0" borderId="0" xfId="0" applyFont="1" applyAlignment="1">
      <alignment horizontal="left" vertical="center" shrinkToFit="1"/>
    </xf>
    <xf numFmtId="49" fontId="17" fillId="0" borderId="67" xfId="0" applyNumberFormat="1" applyFont="1" applyBorder="1" applyAlignment="1">
      <alignment horizontal="left" vertical="center" shrinkToFit="1"/>
    </xf>
    <xf numFmtId="49" fontId="17" fillId="0" borderId="6" xfId="0" applyNumberFormat="1" applyFont="1" applyBorder="1" applyAlignment="1">
      <alignment horizontal="left" vertical="center" shrinkToFit="1"/>
    </xf>
    <xf numFmtId="38" fontId="101" fillId="12" borderId="7" xfId="2" applyFont="1" applyFill="1" applyBorder="1" applyAlignment="1">
      <alignment vertical="center" shrinkToFit="1"/>
    </xf>
    <xf numFmtId="38" fontId="101" fillId="12" borderId="9" xfId="2" applyFont="1" applyFill="1" applyBorder="1" applyAlignment="1">
      <alignment vertical="center" shrinkToFit="1"/>
    </xf>
    <xf numFmtId="38" fontId="101" fillId="14" borderId="7" xfId="2" applyFont="1" applyFill="1" applyBorder="1" applyAlignment="1">
      <alignment vertical="center" shrinkToFit="1"/>
    </xf>
    <xf numFmtId="38" fontId="101" fillId="14" borderId="9" xfId="2" applyFont="1" applyFill="1" applyBorder="1" applyAlignment="1">
      <alignment vertical="center" shrinkToFit="1"/>
    </xf>
    <xf numFmtId="0" fontId="101" fillId="4" borderId="35" xfId="0" applyFont="1" applyFill="1" applyBorder="1" applyAlignment="1">
      <alignment horizontal="center" vertical="center" wrapText="1"/>
    </xf>
    <xf numFmtId="0" fontId="101" fillId="4" borderId="5" xfId="0" applyFont="1" applyFill="1" applyBorder="1" applyAlignment="1">
      <alignment horizontal="center" vertical="center"/>
    </xf>
    <xf numFmtId="38" fontId="101" fillId="12" borderId="265" xfId="2" applyFont="1" applyFill="1" applyBorder="1" applyAlignment="1">
      <alignment vertical="center" shrinkToFit="1"/>
    </xf>
    <xf numFmtId="38" fontId="101" fillId="12" borderId="266" xfId="2" applyFont="1" applyFill="1" applyBorder="1" applyAlignment="1">
      <alignment vertical="center" shrinkToFit="1"/>
    </xf>
    <xf numFmtId="38" fontId="102" fillId="0" borderId="267" xfId="2" applyFont="1" applyBorder="1" applyAlignment="1">
      <alignment horizontal="center" vertical="center" shrinkToFit="1"/>
    </xf>
    <xf numFmtId="38" fontId="102" fillId="0" borderId="268" xfId="2" applyFont="1" applyBorder="1" applyAlignment="1">
      <alignment horizontal="center" vertical="center" shrinkToFit="1"/>
    </xf>
    <xf numFmtId="38" fontId="102" fillId="0" borderId="269" xfId="2" applyFont="1" applyBorder="1" applyAlignment="1">
      <alignment horizontal="center" vertical="center" shrinkToFit="1"/>
    </xf>
    <xf numFmtId="38" fontId="102" fillId="0" borderId="270" xfId="2" applyFont="1" applyBorder="1" applyAlignment="1">
      <alignment horizontal="center" vertical="center" shrinkToFit="1"/>
    </xf>
    <xf numFmtId="38" fontId="102" fillId="0" borderId="271" xfId="2" applyFont="1" applyBorder="1" applyAlignment="1">
      <alignment horizontal="center" vertical="center" shrinkToFit="1"/>
    </xf>
    <xf numFmtId="38" fontId="102" fillId="0" borderId="272" xfId="2" applyFont="1" applyBorder="1" applyAlignment="1">
      <alignment horizontal="center" vertical="center" shrinkToFit="1"/>
    </xf>
    <xf numFmtId="38" fontId="102" fillId="0" borderId="273" xfId="2" applyFont="1" applyBorder="1" applyAlignment="1">
      <alignment horizontal="center" vertical="center" shrinkToFit="1"/>
    </xf>
    <xf numFmtId="38" fontId="102" fillId="0" borderId="274" xfId="2" applyFont="1" applyBorder="1" applyAlignment="1">
      <alignment horizontal="center" vertical="center" shrinkToFit="1"/>
    </xf>
    <xf numFmtId="38" fontId="102" fillId="0" borderId="275" xfId="2" applyFont="1" applyBorder="1" applyAlignment="1">
      <alignment horizontal="center" vertical="center" shrinkToFit="1"/>
    </xf>
    <xf numFmtId="0" fontId="102" fillId="14" borderId="213" xfId="0" applyFont="1" applyFill="1" applyBorder="1" applyAlignment="1">
      <alignment horizontal="center" vertical="center" shrinkToFit="1"/>
    </xf>
    <xf numFmtId="0" fontId="102" fillId="14" borderId="38" xfId="0" applyFont="1" applyFill="1" applyBorder="1" applyAlignment="1">
      <alignment horizontal="center" vertical="center" shrinkToFit="1"/>
    </xf>
    <xf numFmtId="0" fontId="102" fillId="14" borderId="112" xfId="0" applyFont="1" applyFill="1" applyBorder="1" applyAlignment="1">
      <alignment horizontal="center" vertical="center" shrinkToFit="1"/>
    </xf>
    <xf numFmtId="0" fontId="102" fillId="14" borderId="167" xfId="0" applyFont="1" applyFill="1" applyBorder="1" applyAlignment="1">
      <alignment horizontal="center" vertical="center" shrinkToFit="1"/>
    </xf>
    <xf numFmtId="0" fontId="102" fillId="14" borderId="0" xfId="0" applyFont="1" applyFill="1" applyBorder="1" applyAlignment="1">
      <alignment horizontal="center" vertical="center" shrinkToFit="1"/>
    </xf>
    <xf numFmtId="0" fontId="102" fillId="14" borderId="104" xfId="0" applyFont="1" applyFill="1" applyBorder="1" applyAlignment="1">
      <alignment horizontal="center" vertical="center" shrinkToFit="1"/>
    </xf>
    <xf numFmtId="0" fontId="102" fillId="14" borderId="168" xfId="0" applyFont="1" applyFill="1" applyBorder="1" applyAlignment="1">
      <alignment horizontal="center" vertical="center" shrinkToFit="1"/>
    </xf>
    <xf numFmtId="0" fontId="102" fillId="14" borderId="33" xfId="0" applyFont="1" applyFill="1" applyBorder="1" applyAlignment="1">
      <alignment horizontal="center" vertical="center" shrinkToFit="1"/>
    </xf>
    <xf numFmtId="0" fontId="102" fillId="14" borderId="103" xfId="0" applyFont="1" applyFill="1" applyBorder="1" applyAlignment="1">
      <alignment horizontal="center" vertical="center" shrinkToFit="1"/>
    </xf>
    <xf numFmtId="0" fontId="102" fillId="14" borderId="193" xfId="0" applyFont="1" applyFill="1" applyBorder="1" applyAlignment="1">
      <alignment horizontal="center" vertical="center" shrinkToFit="1"/>
    </xf>
    <xf numFmtId="0" fontId="102" fillId="14" borderId="14" xfId="0" applyFont="1" applyFill="1" applyBorder="1" applyAlignment="1">
      <alignment horizontal="center" vertical="center" shrinkToFit="1"/>
    </xf>
    <xf numFmtId="0" fontId="102" fillId="14" borderId="105" xfId="0" applyFont="1" applyFill="1" applyBorder="1" applyAlignment="1">
      <alignment horizontal="center" vertical="center" shrinkToFit="1"/>
    </xf>
    <xf numFmtId="49" fontId="106" fillId="14" borderId="38" xfId="0" applyNumberFormat="1" applyFont="1" applyFill="1" applyBorder="1" applyAlignment="1">
      <alignment vertical="center" wrapText="1"/>
    </xf>
    <xf numFmtId="49" fontId="106" fillId="14" borderId="112" xfId="0" applyNumberFormat="1" applyFont="1" applyFill="1" applyBorder="1" applyAlignment="1">
      <alignment vertical="center" wrapText="1"/>
    </xf>
    <xf numFmtId="49" fontId="106" fillId="14" borderId="0" xfId="0" applyNumberFormat="1" applyFont="1" applyFill="1" applyBorder="1" applyAlignment="1">
      <alignment vertical="center" wrapText="1"/>
    </xf>
    <xf numFmtId="49" fontId="106" fillId="14" borderId="104" xfId="0" applyNumberFormat="1" applyFont="1" applyFill="1" applyBorder="1" applyAlignment="1">
      <alignment vertical="center" wrapText="1"/>
    </xf>
    <xf numFmtId="49" fontId="106" fillId="14" borderId="14" xfId="0" applyNumberFormat="1" applyFont="1" applyFill="1" applyBorder="1" applyAlignment="1">
      <alignment vertical="center" wrapText="1"/>
    </xf>
    <xf numFmtId="49" fontId="106" fillId="14" borderId="105" xfId="0" applyNumberFormat="1" applyFont="1" applyFill="1" applyBorder="1" applyAlignment="1">
      <alignment vertical="center" wrapText="1"/>
    </xf>
    <xf numFmtId="0" fontId="102" fillId="14" borderId="111" xfId="0" applyFont="1" applyFill="1" applyBorder="1" applyAlignment="1">
      <alignment horizontal="center" vertical="center" shrinkToFit="1"/>
    </xf>
    <xf numFmtId="0" fontId="102" fillId="14" borderId="32" xfId="0" applyFont="1" applyFill="1" applyBorder="1" applyAlignment="1">
      <alignment horizontal="center" vertical="center" shrinkToFit="1"/>
    </xf>
    <xf numFmtId="0" fontId="102" fillId="14" borderId="68" xfId="0" applyFont="1" applyFill="1" applyBorder="1" applyAlignment="1">
      <alignment horizontal="center" vertical="center" shrinkToFit="1"/>
    </xf>
    <xf numFmtId="0" fontId="102" fillId="14" borderId="36" xfId="0" applyFont="1" applyFill="1" applyBorder="1" applyAlignment="1">
      <alignment horizontal="center" vertical="center" shrinkToFit="1"/>
    </xf>
    <xf numFmtId="49" fontId="106" fillId="14" borderId="33" xfId="0" applyNumberFormat="1" applyFont="1" applyFill="1" applyBorder="1" applyAlignment="1">
      <alignment vertical="center" wrapText="1"/>
    </xf>
    <xf numFmtId="49" fontId="106" fillId="14" borderId="103" xfId="0" applyNumberFormat="1" applyFont="1" applyFill="1" applyBorder="1" applyAlignment="1">
      <alignment vertical="center" wrapText="1"/>
    </xf>
    <xf numFmtId="49" fontId="102" fillId="14" borderId="213" xfId="0" applyNumberFormat="1" applyFont="1" applyFill="1" applyBorder="1" applyAlignment="1">
      <alignment horizontal="center" vertical="center" wrapText="1" shrinkToFit="1"/>
    </xf>
    <xf numFmtId="49" fontId="102" fillId="14" borderId="38" xfId="0" applyNumberFormat="1" applyFont="1" applyFill="1" applyBorder="1" applyAlignment="1">
      <alignment horizontal="center" vertical="center" wrapText="1" shrinkToFit="1"/>
    </xf>
    <xf numFmtId="49" fontId="102" fillId="14" borderId="112" xfId="0" applyNumberFormat="1" applyFont="1" applyFill="1" applyBorder="1" applyAlignment="1">
      <alignment horizontal="center" vertical="center" wrapText="1" shrinkToFit="1"/>
    </xf>
    <xf numFmtId="49" fontId="102" fillId="14" borderId="167" xfId="0" applyNumberFormat="1" applyFont="1" applyFill="1" applyBorder="1" applyAlignment="1">
      <alignment horizontal="center" vertical="center" wrapText="1" shrinkToFit="1"/>
    </xf>
    <xf numFmtId="49" fontId="102" fillId="14" borderId="0" xfId="0" applyNumberFormat="1" applyFont="1" applyFill="1" applyBorder="1" applyAlignment="1">
      <alignment horizontal="center" vertical="center" wrapText="1" shrinkToFit="1"/>
    </xf>
    <xf numFmtId="49" fontId="102" fillId="14" borderId="104" xfId="0" applyNumberFormat="1" applyFont="1" applyFill="1" applyBorder="1" applyAlignment="1">
      <alignment horizontal="center" vertical="center" wrapText="1" shrinkToFit="1"/>
    </xf>
    <xf numFmtId="49" fontId="102" fillId="14" borderId="193" xfId="0" applyNumberFormat="1" applyFont="1" applyFill="1" applyBorder="1" applyAlignment="1">
      <alignment horizontal="center" vertical="center" wrapText="1" shrinkToFit="1"/>
    </xf>
    <xf numFmtId="49" fontId="102" fillId="14" borderId="14" xfId="0" applyNumberFormat="1" applyFont="1" applyFill="1" applyBorder="1" applyAlignment="1">
      <alignment horizontal="center" vertical="center" wrapText="1" shrinkToFit="1"/>
    </xf>
    <xf numFmtId="49" fontId="102" fillId="14" borderId="105" xfId="0" applyNumberFormat="1" applyFont="1" applyFill="1" applyBorder="1" applyAlignment="1">
      <alignment horizontal="center" vertical="center" wrapText="1" shrinkToFit="1"/>
    </xf>
    <xf numFmtId="38" fontId="102" fillId="14" borderId="213" xfId="2" applyFont="1" applyFill="1" applyBorder="1" applyAlignment="1">
      <alignment horizontal="center" vertical="center" shrinkToFit="1"/>
    </xf>
    <xf numFmtId="38" fontId="102" fillId="14" borderId="38" xfId="2" applyFont="1" applyFill="1" applyBorder="1" applyAlignment="1">
      <alignment horizontal="center" vertical="center" shrinkToFit="1"/>
    </xf>
    <xf numFmtId="38" fontId="102" fillId="14" borderId="167" xfId="2" applyFont="1" applyFill="1" applyBorder="1" applyAlignment="1">
      <alignment horizontal="center" vertical="center" shrinkToFit="1"/>
    </xf>
    <xf numFmtId="38" fontId="102" fillId="14" borderId="0" xfId="2" applyFont="1" applyFill="1" applyBorder="1" applyAlignment="1">
      <alignment horizontal="center" vertical="center" shrinkToFit="1"/>
    </xf>
    <xf numFmtId="38" fontId="102" fillId="14" borderId="193" xfId="2" applyFont="1" applyFill="1" applyBorder="1" applyAlignment="1">
      <alignment horizontal="center" vertical="center" shrinkToFit="1"/>
    </xf>
    <xf numFmtId="38" fontId="102" fillId="14" borderId="14" xfId="2" applyFont="1" applyFill="1" applyBorder="1" applyAlignment="1">
      <alignment horizontal="center" vertical="center" shrinkToFit="1"/>
    </xf>
    <xf numFmtId="49" fontId="102" fillId="14" borderId="168" xfId="0" applyNumberFormat="1" applyFont="1" applyFill="1" applyBorder="1" applyAlignment="1">
      <alignment horizontal="center" vertical="center" wrapText="1" shrinkToFit="1"/>
    </xf>
    <xf numFmtId="49" fontId="102" fillId="14" borderId="33" xfId="0" applyNumberFormat="1" applyFont="1" applyFill="1" applyBorder="1" applyAlignment="1">
      <alignment horizontal="center" vertical="center" wrapText="1" shrinkToFit="1"/>
    </xf>
    <xf numFmtId="49" fontId="102" fillId="14" borderId="103" xfId="0" applyNumberFormat="1" applyFont="1" applyFill="1" applyBorder="1" applyAlignment="1">
      <alignment horizontal="center" vertical="center" wrapText="1" shrinkToFit="1"/>
    </xf>
    <xf numFmtId="38" fontId="102" fillId="14" borderId="168" xfId="2" applyFont="1" applyFill="1" applyBorder="1" applyAlignment="1">
      <alignment horizontal="center" vertical="center" shrinkToFit="1"/>
    </xf>
    <xf numFmtId="38" fontId="102" fillId="14" borderId="33" xfId="2" applyFont="1" applyFill="1" applyBorder="1" applyAlignment="1">
      <alignment horizontal="center" vertical="center" shrinkToFit="1"/>
    </xf>
    <xf numFmtId="0" fontId="105" fillId="5" borderId="122" xfId="0" applyFont="1" applyFill="1" applyBorder="1" applyAlignment="1">
      <alignment horizontal="center" vertical="center" wrapText="1" shrinkToFit="1"/>
    </xf>
    <xf numFmtId="0" fontId="105" fillId="5" borderId="121" xfId="0" applyFont="1" applyFill="1" applyBorder="1" applyAlignment="1">
      <alignment horizontal="center" vertical="center" shrinkToFit="1"/>
    </xf>
    <xf numFmtId="0" fontId="105" fillId="5" borderId="123" xfId="0" applyFont="1" applyFill="1" applyBorder="1" applyAlignment="1">
      <alignment horizontal="center" vertical="center" shrinkToFit="1"/>
    </xf>
    <xf numFmtId="0" fontId="105" fillId="5" borderId="120" xfId="0" applyFont="1" applyFill="1" applyBorder="1" applyAlignment="1">
      <alignment horizontal="center" vertical="center" shrinkToFit="1"/>
    </xf>
    <xf numFmtId="0" fontId="105" fillId="5" borderId="51" xfId="0" applyFont="1" applyFill="1" applyBorder="1" applyAlignment="1">
      <alignment horizontal="center" vertical="center" shrinkToFit="1"/>
    </xf>
    <xf numFmtId="0" fontId="105" fillId="5" borderId="119" xfId="0" applyFont="1" applyFill="1" applyBorder="1" applyAlignment="1">
      <alignment horizontal="center" vertical="center" shrinkToFit="1"/>
    </xf>
    <xf numFmtId="0" fontId="101" fillId="5" borderId="192" xfId="0" applyFont="1" applyFill="1" applyBorder="1" applyAlignment="1">
      <alignment horizontal="center" vertical="center" shrinkToFit="1"/>
    </xf>
    <xf numFmtId="0" fontId="101" fillId="5" borderId="6" xfId="0" applyFont="1" applyFill="1" applyBorder="1" applyAlignment="1">
      <alignment horizontal="center" vertical="center" shrinkToFit="1"/>
    </xf>
    <xf numFmtId="0" fontId="101" fillId="5" borderId="64" xfId="0" applyFont="1" applyFill="1" applyBorder="1" applyAlignment="1">
      <alignment horizontal="center" vertical="center" shrinkToFit="1"/>
    </xf>
    <xf numFmtId="0" fontId="101" fillId="5" borderId="185" xfId="0" applyFont="1" applyFill="1" applyBorder="1" applyAlignment="1">
      <alignment horizontal="center" vertical="center" shrinkToFit="1"/>
    </xf>
    <xf numFmtId="0" fontId="101" fillId="5" borderId="24" xfId="0" applyFont="1" applyFill="1" applyBorder="1" applyAlignment="1">
      <alignment horizontal="center" vertical="center" shrinkToFit="1"/>
    </xf>
    <xf numFmtId="0" fontId="101" fillId="5" borderId="56" xfId="0" applyFont="1" applyFill="1" applyBorder="1" applyAlignment="1">
      <alignment horizontal="center" vertical="center" shrinkToFit="1"/>
    </xf>
    <xf numFmtId="57" fontId="13" fillId="0" borderId="45" xfId="0" applyNumberFormat="1" applyFont="1" applyFill="1" applyBorder="1" applyAlignment="1">
      <alignment horizontal="center" vertical="center" shrinkToFit="1"/>
    </xf>
    <xf numFmtId="0" fontId="13" fillId="0" borderId="23" xfId="0" applyFont="1" applyFill="1" applyBorder="1" applyAlignment="1">
      <alignment horizontal="center" vertical="center" shrinkToFit="1"/>
    </xf>
    <xf numFmtId="0" fontId="13" fillId="0" borderId="166" xfId="0" applyFont="1" applyFill="1" applyBorder="1" applyAlignment="1">
      <alignment horizontal="center" vertical="center" shrinkToFit="1"/>
    </xf>
    <xf numFmtId="0" fontId="13" fillId="0" borderId="32" xfId="0" applyFont="1" applyFill="1" applyBorder="1" applyAlignment="1">
      <alignment horizontal="center" vertical="center" shrinkToFit="1"/>
    </xf>
    <xf numFmtId="0" fontId="13" fillId="0" borderId="0" xfId="0" applyFont="1" applyFill="1" applyBorder="1" applyAlignment="1">
      <alignment horizontal="center" vertical="center" shrinkToFit="1"/>
    </xf>
    <xf numFmtId="0" fontId="13" fillId="0" borderId="104" xfId="0" applyFont="1" applyFill="1" applyBorder="1" applyAlignment="1">
      <alignment horizontal="center" vertical="center" shrinkToFit="1"/>
    </xf>
    <xf numFmtId="49" fontId="106" fillId="2" borderId="23" xfId="0" applyNumberFormat="1" applyFont="1" applyFill="1" applyBorder="1" applyAlignment="1">
      <alignment vertical="center" wrapText="1"/>
    </xf>
    <xf numFmtId="49" fontId="106" fillId="2" borderId="166" xfId="0" applyNumberFormat="1" applyFont="1" applyFill="1" applyBorder="1" applyAlignment="1">
      <alignment vertical="center" wrapText="1"/>
    </xf>
    <xf numFmtId="49" fontId="106" fillId="2" borderId="0" xfId="0" applyNumberFormat="1" applyFont="1" applyFill="1" applyBorder="1" applyAlignment="1">
      <alignment vertical="center" wrapText="1"/>
    </xf>
    <xf numFmtId="49" fontId="106" fillId="2" borderId="104" xfId="0" applyNumberFormat="1" applyFont="1" applyFill="1" applyBorder="1" applyAlignment="1">
      <alignment vertical="center" wrapText="1"/>
    </xf>
    <xf numFmtId="49" fontId="102" fillId="2" borderId="165" xfId="0" applyNumberFormat="1" applyFont="1" applyFill="1" applyBorder="1" applyAlignment="1">
      <alignment horizontal="center" vertical="center" wrapText="1" shrinkToFit="1"/>
    </xf>
    <xf numFmtId="49" fontId="102" fillId="2" borderId="23" xfId="0" applyNumberFormat="1" applyFont="1" applyFill="1" applyBorder="1" applyAlignment="1">
      <alignment horizontal="center" vertical="center" wrapText="1" shrinkToFit="1"/>
    </xf>
    <xf numFmtId="49" fontId="102" fillId="2" borderId="166" xfId="0" applyNumberFormat="1" applyFont="1" applyFill="1" applyBorder="1" applyAlignment="1">
      <alignment horizontal="center" vertical="center" wrapText="1" shrinkToFit="1"/>
    </xf>
    <xf numFmtId="49" fontId="102" fillId="2" borderId="167" xfId="0" applyNumberFormat="1" applyFont="1" applyFill="1" applyBorder="1" applyAlignment="1">
      <alignment horizontal="center" vertical="center" wrapText="1" shrinkToFit="1"/>
    </xf>
    <xf numFmtId="49" fontId="102" fillId="2" borderId="0" xfId="0" applyNumberFormat="1" applyFont="1" applyFill="1" applyBorder="1" applyAlignment="1">
      <alignment horizontal="center" vertical="center" wrapText="1" shrinkToFit="1"/>
    </xf>
    <xf numFmtId="49" fontId="102" fillId="2" borderId="104" xfId="0" applyNumberFormat="1" applyFont="1" applyFill="1" applyBorder="1" applyAlignment="1">
      <alignment horizontal="center" vertical="center" wrapText="1" shrinkToFit="1"/>
    </xf>
    <xf numFmtId="38" fontId="102" fillId="0" borderId="165" xfId="2" applyFont="1" applyBorder="1" applyAlignment="1">
      <alignment horizontal="center" vertical="center" shrinkToFit="1"/>
    </xf>
    <xf numFmtId="38" fontId="102" fillId="0" borderId="23" xfId="2" applyFont="1" applyBorder="1" applyAlignment="1">
      <alignment horizontal="center" vertical="center" shrinkToFit="1"/>
    </xf>
    <xf numFmtId="38" fontId="102" fillId="0" borderId="167" xfId="2" applyFont="1" applyBorder="1" applyAlignment="1">
      <alignment horizontal="center" vertical="center" shrinkToFit="1"/>
    </xf>
    <xf numFmtId="38" fontId="102" fillId="0" borderId="0" xfId="2" applyFont="1" applyBorder="1" applyAlignment="1">
      <alignment horizontal="center" vertical="center" shrinkToFit="1"/>
    </xf>
    <xf numFmtId="38" fontId="102" fillId="0" borderId="168" xfId="2" applyFont="1" applyBorder="1" applyAlignment="1">
      <alignment horizontal="center" vertical="center" shrinkToFit="1"/>
    </xf>
    <xf numFmtId="38" fontId="102" fillId="0" borderId="33" xfId="2" applyFont="1" applyBorder="1" applyAlignment="1">
      <alignment horizontal="center" vertical="center" shrinkToFit="1"/>
    </xf>
    <xf numFmtId="0" fontId="102" fillId="0" borderId="165" xfId="0" applyFont="1" applyFill="1" applyBorder="1" applyAlignment="1">
      <alignment horizontal="center" vertical="center" shrinkToFit="1"/>
    </xf>
    <xf numFmtId="0" fontId="102" fillId="0" borderId="23" xfId="0" applyFont="1" applyFill="1" applyBorder="1" applyAlignment="1">
      <alignment horizontal="center" vertical="center" shrinkToFit="1"/>
    </xf>
    <xf numFmtId="0" fontId="102" fillId="0" borderId="166" xfId="0" applyFont="1" applyFill="1" applyBorder="1" applyAlignment="1">
      <alignment horizontal="center" vertical="center" shrinkToFit="1"/>
    </xf>
    <xf numFmtId="0" fontId="102" fillId="0" borderId="167" xfId="0" applyFont="1" applyFill="1" applyBorder="1" applyAlignment="1">
      <alignment horizontal="center" vertical="center" shrinkToFit="1"/>
    </xf>
    <xf numFmtId="0" fontId="102" fillId="0" borderId="0" xfId="0" applyFont="1" applyFill="1" applyBorder="1" applyAlignment="1">
      <alignment horizontal="center" vertical="center" shrinkToFit="1"/>
    </xf>
    <xf numFmtId="0" fontId="102" fillId="0" borderId="104" xfId="0" applyFont="1" applyFill="1" applyBorder="1" applyAlignment="1">
      <alignment horizontal="center" vertical="center" shrinkToFit="1"/>
    </xf>
    <xf numFmtId="0" fontId="101" fillId="5" borderId="67" xfId="0" applyFont="1" applyFill="1" applyBorder="1" applyAlignment="1">
      <alignment horizontal="center" vertical="center" shrinkToFit="1"/>
    </xf>
    <xf numFmtId="0" fontId="101" fillId="5" borderId="49" xfId="0" applyFont="1" applyFill="1" applyBorder="1" applyAlignment="1">
      <alignment horizontal="center" vertical="center" shrinkToFit="1"/>
    </xf>
    <xf numFmtId="0" fontId="22" fillId="0" borderId="0" xfId="0" applyFont="1" applyAlignment="1">
      <alignment horizontal="left" vertical="center"/>
    </xf>
    <xf numFmtId="0" fontId="104" fillId="0" borderId="0" xfId="0" applyFont="1" applyAlignment="1">
      <alignment horizontal="center" vertical="center"/>
    </xf>
    <xf numFmtId="0" fontId="10" fillId="0" borderId="0" xfId="0" applyFont="1" applyFill="1" applyBorder="1" applyAlignment="1">
      <alignment horizontal="left" vertical="center" wrapText="1"/>
    </xf>
    <xf numFmtId="0" fontId="10" fillId="0" borderId="13" xfId="0" applyFont="1" applyFill="1" applyBorder="1" applyAlignment="1">
      <alignment horizontal="left" vertical="center" wrapText="1"/>
    </xf>
    <xf numFmtId="0" fontId="102" fillId="0" borderId="0" xfId="0" applyFont="1" applyFill="1" applyBorder="1" applyAlignment="1">
      <alignment vertical="center" shrinkToFit="1"/>
    </xf>
    <xf numFmtId="0" fontId="102" fillId="0" borderId="13" xfId="0" applyFont="1" applyFill="1" applyBorder="1" applyAlignment="1">
      <alignment vertical="center" shrinkToFit="1"/>
    </xf>
    <xf numFmtId="0" fontId="101" fillId="0" borderId="12" xfId="0" applyFont="1" applyFill="1" applyBorder="1" applyAlignment="1">
      <alignment horizontal="center" vertical="center"/>
    </xf>
    <xf numFmtId="0" fontId="96" fillId="0" borderId="40" xfId="0" applyFont="1" applyFill="1" applyBorder="1" applyAlignment="1">
      <alignment horizontal="left" vertical="center" shrinkToFit="1"/>
    </xf>
    <xf numFmtId="0" fontId="101" fillId="0" borderId="40" xfId="0" applyFont="1" applyFill="1" applyBorder="1" applyAlignment="1">
      <alignment horizontal="left" vertical="center" shrinkToFit="1"/>
    </xf>
    <xf numFmtId="0" fontId="101" fillId="0" borderId="41" xfId="0" applyFont="1" applyFill="1" applyBorder="1" applyAlignment="1">
      <alignment horizontal="left" vertical="center" shrinkToFit="1"/>
    </xf>
    <xf numFmtId="0" fontId="101" fillId="5" borderId="121" xfId="0" applyFont="1" applyFill="1" applyBorder="1" applyAlignment="1">
      <alignment horizontal="center" vertical="center" shrinkToFit="1"/>
    </xf>
    <xf numFmtId="0" fontId="101" fillId="5" borderId="51" xfId="0" applyFont="1" applyFill="1" applyBorder="1" applyAlignment="1">
      <alignment horizontal="center" vertical="center" shrinkToFit="1"/>
    </xf>
    <xf numFmtId="0" fontId="101" fillId="5" borderId="124" xfId="0" applyFont="1" applyFill="1" applyBorder="1" applyAlignment="1">
      <alignment horizontal="center" vertical="center" shrinkToFit="1"/>
    </xf>
    <xf numFmtId="0" fontId="101" fillId="5" borderId="117" xfId="0" applyFont="1" applyFill="1" applyBorder="1" applyAlignment="1">
      <alignment horizontal="center" vertical="center" shrinkToFit="1"/>
    </xf>
    <xf numFmtId="0" fontId="101" fillId="0" borderId="0" xfId="0" applyFont="1" applyAlignment="1">
      <alignment vertical="center" shrinkToFit="1"/>
    </xf>
    <xf numFmtId="0" fontId="102" fillId="0" borderId="0" xfId="0" applyFont="1" applyAlignment="1">
      <alignment horizontal="center" vertical="center" wrapText="1"/>
    </xf>
    <xf numFmtId="0" fontId="102" fillId="0" borderId="0" xfId="0" applyFont="1" applyAlignment="1">
      <alignment horizontal="center" vertical="center"/>
    </xf>
    <xf numFmtId="0" fontId="102" fillId="0" borderId="0" xfId="0" applyFont="1" applyAlignment="1">
      <alignment vertical="center" wrapText="1"/>
    </xf>
    <xf numFmtId="0" fontId="101" fillId="0" borderId="0" xfId="0" applyFont="1" applyAlignment="1">
      <alignment horizontal="center" vertical="center"/>
    </xf>
    <xf numFmtId="0" fontId="101" fillId="0" borderId="0" xfId="0" applyFont="1" applyAlignment="1">
      <alignment horizontal="left" vertical="center" shrinkToFit="1"/>
    </xf>
    <xf numFmtId="0" fontId="110" fillId="0" borderId="0" xfId="0" applyFont="1" applyBorder="1" applyAlignment="1" applyProtection="1">
      <alignment vertical="top" wrapText="1"/>
      <protection locked="0"/>
    </xf>
    <xf numFmtId="0" fontId="108" fillId="5" borderId="67" xfId="0" applyFont="1" applyFill="1" applyBorder="1" applyAlignment="1" applyProtection="1">
      <alignment horizontal="center" vertical="center"/>
      <protection locked="0"/>
    </xf>
    <xf numFmtId="0" fontId="108" fillId="5" borderId="64" xfId="0" applyFont="1" applyFill="1" applyBorder="1" applyAlignment="1" applyProtection="1">
      <alignment horizontal="center" vertical="center"/>
      <protection locked="0"/>
    </xf>
    <xf numFmtId="0" fontId="108" fillId="5" borderId="32" xfId="0" applyFont="1" applyFill="1" applyBorder="1" applyAlignment="1" applyProtection="1">
      <alignment horizontal="center" vertical="center"/>
      <protection locked="0"/>
    </xf>
    <xf numFmtId="0" fontId="108" fillId="5" borderId="63" xfId="0" applyFont="1" applyFill="1" applyBorder="1" applyAlignment="1" applyProtection="1">
      <alignment horizontal="center" vertical="center"/>
      <protection locked="0"/>
    </xf>
    <xf numFmtId="0" fontId="108" fillId="5" borderId="68" xfId="0" applyFont="1" applyFill="1" applyBorder="1" applyAlignment="1" applyProtection="1">
      <alignment horizontal="center" vertical="center"/>
      <protection locked="0"/>
    </xf>
    <xf numFmtId="0" fontId="108" fillId="5" borderId="89" xfId="0" applyFont="1" applyFill="1" applyBorder="1" applyAlignment="1" applyProtection="1">
      <alignment horizontal="center" vertical="center"/>
      <protection locked="0"/>
    </xf>
    <xf numFmtId="0" fontId="106" fillId="6" borderId="3" xfId="0" applyFont="1" applyFill="1" applyBorder="1" applyAlignment="1" applyProtection="1">
      <alignment vertical="center" wrapText="1" shrinkToFit="1"/>
      <protection locked="0"/>
    </xf>
    <xf numFmtId="0" fontId="106" fillId="6" borderId="29" xfId="0" applyFont="1" applyFill="1" applyBorder="1" applyAlignment="1" applyProtection="1">
      <alignment vertical="center" wrapText="1" shrinkToFit="1"/>
      <protection locked="0"/>
    </xf>
    <xf numFmtId="0" fontId="106" fillId="6" borderId="0" xfId="0" applyFont="1" applyFill="1" applyBorder="1" applyAlignment="1" applyProtection="1">
      <alignment vertical="center" wrapText="1" shrinkToFit="1"/>
      <protection locked="0"/>
    </xf>
    <xf numFmtId="0" fontId="106" fillId="6" borderId="46" xfId="0" applyFont="1" applyFill="1" applyBorder="1" applyAlignment="1" applyProtection="1">
      <alignment vertical="center" wrapText="1" shrinkToFit="1"/>
      <protection locked="0"/>
    </xf>
    <xf numFmtId="0" fontId="106" fillId="6" borderId="38" xfId="0" applyFont="1" applyFill="1" applyBorder="1" applyAlignment="1" applyProtection="1">
      <alignment vertical="center" wrapText="1" shrinkToFit="1"/>
      <protection locked="0"/>
    </xf>
    <xf numFmtId="0" fontId="106" fillId="6" borderId="172" xfId="0" applyFont="1" applyFill="1" applyBorder="1" applyAlignment="1" applyProtection="1">
      <alignment vertical="center" wrapText="1" shrinkToFit="1"/>
      <protection locked="0"/>
    </xf>
    <xf numFmtId="0" fontId="108" fillId="14" borderId="0" xfId="0" applyFont="1" applyFill="1" applyBorder="1" applyAlignment="1" applyProtection="1">
      <alignment vertical="center"/>
      <protection locked="0"/>
    </xf>
    <xf numFmtId="0" fontId="108" fillId="14" borderId="95" xfId="0" applyFont="1" applyFill="1" applyBorder="1" applyAlignment="1" applyProtection="1">
      <alignment vertical="center"/>
      <protection locked="0"/>
    </xf>
    <xf numFmtId="0" fontId="108" fillId="14" borderId="14" xfId="0" applyFont="1" applyFill="1" applyBorder="1" applyAlignment="1" applyProtection="1">
      <alignment vertical="center"/>
      <protection locked="0"/>
    </xf>
    <xf numFmtId="0" fontId="26" fillId="10" borderId="95" xfId="0" applyFont="1" applyFill="1" applyBorder="1" applyAlignment="1" applyProtection="1">
      <alignment horizontal="center" vertical="center" shrinkToFit="1"/>
      <protection locked="0"/>
    </xf>
    <xf numFmtId="0" fontId="106" fillId="10" borderId="95" xfId="0" applyFont="1" applyFill="1" applyBorder="1" applyAlignment="1" applyProtection="1">
      <alignment horizontal="left" vertical="center"/>
      <protection locked="0"/>
    </xf>
    <xf numFmtId="0" fontId="106" fillId="14" borderId="95" xfId="0" applyFont="1" applyFill="1" applyBorder="1" applyAlignment="1" applyProtection="1">
      <alignment horizontal="right" vertical="center" shrinkToFit="1"/>
      <protection locked="0"/>
    </xf>
    <xf numFmtId="0" fontId="106" fillId="14" borderId="125" xfId="0" applyFont="1" applyFill="1" applyBorder="1" applyAlignment="1" applyProtection="1">
      <alignment horizontal="right" vertical="center" shrinkToFit="1"/>
      <protection locked="0"/>
    </xf>
    <xf numFmtId="0" fontId="26" fillId="10" borderId="14" xfId="0" applyFont="1" applyFill="1" applyBorder="1" applyAlignment="1" applyProtection="1">
      <alignment horizontal="center" vertical="center" shrinkToFit="1"/>
      <protection locked="0"/>
    </xf>
    <xf numFmtId="0" fontId="106" fillId="10" borderId="14" xfId="0" applyFont="1" applyFill="1" applyBorder="1" applyAlignment="1" applyProtection="1">
      <alignment horizontal="left" vertical="center"/>
      <protection locked="0"/>
    </xf>
    <xf numFmtId="0" fontId="106" fillId="14" borderId="14" xfId="0" applyFont="1" applyFill="1" applyBorder="1" applyAlignment="1" applyProtection="1">
      <alignment horizontal="right" vertical="center" shrinkToFit="1"/>
      <protection locked="0"/>
    </xf>
    <xf numFmtId="0" fontId="106" fillId="14" borderId="89" xfId="0" applyFont="1" applyFill="1" applyBorder="1" applyAlignment="1" applyProtection="1">
      <alignment horizontal="right" vertical="center" shrinkToFit="1"/>
      <protection locked="0"/>
    </xf>
    <xf numFmtId="0" fontId="110" fillId="0" borderId="3" xfId="0" applyFont="1" applyBorder="1" applyAlignment="1" applyProtection="1">
      <alignment vertical="center" shrinkToFit="1"/>
      <protection locked="0"/>
    </xf>
    <xf numFmtId="0" fontId="110" fillId="0" borderId="71" xfId="0" applyFont="1" applyBorder="1" applyAlignment="1" applyProtection="1">
      <alignment vertical="center" shrinkToFit="1"/>
      <protection locked="0"/>
    </xf>
    <xf numFmtId="0" fontId="110" fillId="0" borderId="0" xfId="0" applyFont="1" applyBorder="1" applyAlignment="1" applyProtection="1">
      <alignment vertical="center" shrinkToFit="1"/>
      <protection locked="0"/>
    </xf>
    <xf numFmtId="0" fontId="110" fillId="0" borderId="63" xfId="0" applyFont="1" applyBorder="1" applyAlignment="1" applyProtection="1">
      <alignment vertical="center" shrinkToFit="1"/>
      <protection locked="0"/>
    </xf>
    <xf numFmtId="0" fontId="26" fillId="10" borderId="0" xfId="0" applyFont="1" applyFill="1" applyBorder="1" applyAlignment="1" applyProtection="1">
      <alignment horizontal="center" vertical="center" shrinkToFit="1"/>
      <protection locked="0"/>
    </xf>
    <xf numFmtId="0" fontId="106" fillId="10" borderId="0" xfId="0" applyFont="1" applyFill="1" applyBorder="1" applyAlignment="1" applyProtection="1">
      <alignment horizontal="left" vertical="center"/>
      <protection locked="0"/>
    </xf>
    <xf numFmtId="0" fontId="106" fillId="14" borderId="0" xfId="0" applyFont="1" applyFill="1" applyBorder="1" applyAlignment="1" applyProtection="1">
      <alignment horizontal="right" vertical="center" shrinkToFit="1"/>
      <protection locked="0"/>
    </xf>
    <xf numFmtId="0" fontId="106" fillId="14" borderId="63" xfId="0" applyFont="1" applyFill="1" applyBorder="1" applyAlignment="1" applyProtection="1">
      <alignment horizontal="right" vertical="center" shrinkToFit="1"/>
      <protection locked="0"/>
    </xf>
    <xf numFmtId="0" fontId="49" fillId="0" borderId="0" xfId="0" applyFont="1" applyAlignment="1" applyProtection="1">
      <alignment horizontal="center" vertical="center"/>
      <protection locked="0"/>
    </xf>
    <xf numFmtId="0" fontId="110" fillId="0" borderId="23" xfId="0" applyFont="1" applyBorder="1" applyAlignment="1" applyProtection="1">
      <alignment vertical="center" wrapText="1"/>
      <protection locked="0"/>
    </xf>
    <xf numFmtId="0" fontId="109" fillId="5" borderId="135" xfId="0" applyFont="1" applyFill="1" applyBorder="1" applyAlignment="1" applyProtection="1">
      <alignment horizontal="center" vertical="center"/>
      <protection locked="0"/>
    </xf>
    <xf numFmtId="0" fontId="109" fillId="5" borderId="80" xfId="0" applyFont="1" applyFill="1" applyBorder="1" applyAlignment="1" applyProtection="1">
      <alignment horizontal="center" vertical="center"/>
      <protection locked="0"/>
    </xf>
    <xf numFmtId="0" fontId="109" fillId="5" borderId="81" xfId="0" applyFont="1" applyFill="1" applyBorder="1" applyAlignment="1" applyProtection="1">
      <alignment horizontal="center" vertical="center"/>
      <protection locked="0"/>
    </xf>
    <xf numFmtId="0" fontId="108" fillId="5" borderId="45" xfId="0" applyFont="1" applyFill="1" applyBorder="1" applyAlignment="1" applyProtection="1">
      <alignment horizontal="center" vertical="center"/>
      <protection locked="0"/>
    </xf>
    <xf numFmtId="0" fontId="108" fillId="5" borderId="70" xfId="0" applyFont="1" applyFill="1" applyBorder="1" applyAlignment="1" applyProtection="1">
      <alignment horizontal="center" vertical="center"/>
      <protection locked="0"/>
    </xf>
    <xf numFmtId="0" fontId="108" fillId="5" borderId="46" xfId="0" applyFont="1" applyFill="1" applyBorder="1" applyAlignment="1" applyProtection="1">
      <alignment horizontal="center" vertical="center"/>
      <protection locked="0"/>
    </xf>
    <xf numFmtId="0" fontId="108" fillId="11" borderId="318" xfId="0" applyFont="1" applyFill="1" applyBorder="1" applyAlignment="1" applyProtection="1">
      <alignment horizontal="center"/>
      <protection locked="0"/>
    </xf>
    <xf numFmtId="0" fontId="108" fillId="11" borderId="319" xfId="0" applyFont="1" applyFill="1" applyBorder="1" applyAlignment="1" applyProtection="1">
      <alignment horizontal="center"/>
      <protection locked="0"/>
    </xf>
    <xf numFmtId="0" fontId="109" fillId="5" borderId="79" xfId="0" applyFont="1" applyFill="1" applyBorder="1" applyAlignment="1" applyProtection="1">
      <alignment horizontal="center" vertical="center"/>
      <protection locked="0"/>
    </xf>
    <xf numFmtId="0" fontId="109" fillId="5" borderId="129" xfId="0" applyFont="1" applyFill="1" applyBorder="1" applyAlignment="1" applyProtection="1">
      <alignment horizontal="center" vertical="center"/>
      <protection locked="0"/>
    </xf>
    <xf numFmtId="0" fontId="108" fillId="6" borderId="45" xfId="0" applyFont="1" applyFill="1" applyBorder="1" applyAlignment="1" applyProtection="1">
      <alignment vertical="center" wrapText="1"/>
      <protection locked="0"/>
    </xf>
    <xf numFmtId="0" fontId="108" fillId="6" borderId="23" xfId="0" applyFont="1" applyFill="1" applyBorder="1" applyAlignment="1" applyProtection="1">
      <alignment vertical="center" wrapText="1"/>
      <protection locked="0"/>
    </xf>
    <xf numFmtId="0" fontId="108" fillId="6" borderId="70" xfId="0" applyFont="1" applyFill="1" applyBorder="1" applyAlignment="1" applyProtection="1">
      <alignment vertical="center" wrapText="1"/>
      <protection locked="0"/>
    </xf>
    <xf numFmtId="0" fontId="110" fillId="0" borderId="23" xfId="0" applyFont="1" applyBorder="1" applyAlignment="1" applyProtection="1">
      <alignment vertical="center" shrinkToFit="1"/>
      <protection locked="0"/>
    </xf>
    <xf numFmtId="0" fontId="110" fillId="0" borderId="100" xfId="0" applyFont="1" applyBorder="1" applyAlignment="1" applyProtection="1">
      <alignment vertical="center" shrinkToFit="1"/>
      <protection locked="0"/>
    </xf>
    <xf numFmtId="0" fontId="110" fillId="14" borderId="5" xfId="0" applyFont="1" applyFill="1" applyBorder="1" applyAlignment="1" applyProtection="1">
      <alignment vertical="center" shrinkToFit="1"/>
      <protection locked="0"/>
    </xf>
    <xf numFmtId="0" fontId="36" fillId="0" borderId="0" xfId="0" applyFont="1" applyAlignment="1" applyProtection="1">
      <alignment horizontal="left" vertical="center"/>
      <protection locked="0"/>
    </xf>
    <xf numFmtId="0" fontId="36" fillId="0" borderId="0" xfId="0" applyFont="1" applyAlignment="1" applyProtection="1">
      <alignment horizontal="center" vertical="center"/>
      <protection locked="0"/>
    </xf>
    <xf numFmtId="0" fontId="37" fillId="0" borderId="0" xfId="0" applyFont="1" applyAlignment="1" applyProtection="1">
      <alignment horizontal="left" vertical="center"/>
      <protection locked="0"/>
    </xf>
    <xf numFmtId="0" fontId="15" fillId="5" borderId="111" xfId="0" applyFont="1" applyFill="1" applyBorder="1" applyAlignment="1" applyProtection="1">
      <alignment horizontal="center" vertical="center"/>
      <protection locked="0"/>
    </xf>
    <xf numFmtId="0" fontId="15" fillId="5" borderId="38" xfId="0" applyFont="1" applyFill="1" applyBorder="1" applyAlignment="1" applyProtection="1">
      <alignment horizontal="center" vertical="center"/>
      <protection locked="0"/>
    </xf>
    <xf numFmtId="0" fontId="15" fillId="5" borderId="92" xfId="0" applyFont="1" applyFill="1" applyBorder="1" applyAlignment="1" applyProtection="1">
      <alignment horizontal="center" vertical="center"/>
      <protection locked="0"/>
    </xf>
    <xf numFmtId="0" fontId="15" fillId="5" borderId="68" xfId="0" applyFont="1" applyFill="1" applyBorder="1" applyAlignment="1" applyProtection="1">
      <alignment horizontal="center" vertical="center"/>
      <protection locked="0"/>
    </xf>
    <xf numFmtId="0" fontId="15" fillId="5" borderId="14" xfId="0" applyFont="1" applyFill="1" applyBorder="1" applyAlignment="1" applyProtection="1">
      <alignment horizontal="center" vertical="center"/>
      <protection locked="0"/>
    </xf>
    <xf numFmtId="0" fontId="15" fillId="5" borderId="84" xfId="0" applyFont="1" applyFill="1" applyBorder="1" applyAlignment="1" applyProtection="1">
      <alignment horizontal="center" vertical="center"/>
      <protection locked="0"/>
    </xf>
    <xf numFmtId="0" fontId="15" fillId="5" borderId="45" xfId="0" applyFont="1" applyFill="1" applyBorder="1" applyAlignment="1" applyProtection="1">
      <alignment horizontal="center" vertical="center" wrapText="1"/>
      <protection locked="0"/>
    </xf>
    <xf numFmtId="0" fontId="15" fillId="5" borderId="23" xfId="0" applyFont="1" applyFill="1" applyBorder="1" applyAlignment="1" applyProtection="1">
      <alignment horizontal="center" vertical="center"/>
      <protection locked="0"/>
    </xf>
    <xf numFmtId="0" fontId="15" fillId="5" borderId="70" xfId="0" applyFont="1" applyFill="1" applyBorder="1" applyAlignment="1" applyProtection="1">
      <alignment horizontal="center" vertical="center"/>
      <protection locked="0"/>
    </xf>
    <xf numFmtId="0" fontId="15" fillId="5" borderId="36" xfId="0" applyFont="1" applyFill="1" applyBorder="1" applyAlignment="1" applyProtection="1">
      <alignment horizontal="center" vertical="center"/>
      <protection locked="0"/>
    </xf>
    <xf numFmtId="0" fontId="15" fillId="5" borderId="33" xfId="0" applyFont="1" applyFill="1" applyBorder="1" applyAlignment="1" applyProtection="1">
      <alignment horizontal="center" vertical="center"/>
      <protection locked="0"/>
    </xf>
    <xf numFmtId="0" fontId="15" fillId="5" borderId="114" xfId="0" applyFont="1" applyFill="1" applyBorder="1" applyAlignment="1" applyProtection="1">
      <alignment horizontal="center" vertical="center"/>
      <protection locked="0"/>
    </xf>
    <xf numFmtId="0" fontId="20" fillId="5" borderId="111" xfId="0" applyFont="1" applyFill="1" applyBorder="1" applyAlignment="1" applyProtection="1">
      <alignment horizontal="center" vertical="center" wrapText="1"/>
      <protection locked="0"/>
    </xf>
    <xf numFmtId="0" fontId="20" fillId="5" borderId="38" xfId="0" applyFont="1" applyFill="1" applyBorder="1" applyAlignment="1" applyProtection="1">
      <alignment horizontal="center" vertical="center" wrapText="1"/>
      <protection locked="0"/>
    </xf>
    <xf numFmtId="0" fontId="20" fillId="5" borderId="92" xfId="0" applyFont="1" applyFill="1" applyBorder="1" applyAlignment="1" applyProtection="1">
      <alignment horizontal="center" vertical="center" wrapText="1"/>
      <protection locked="0"/>
    </xf>
    <xf numFmtId="0" fontId="20" fillId="5" borderId="36" xfId="0" applyFont="1" applyFill="1" applyBorder="1" applyAlignment="1" applyProtection="1">
      <alignment horizontal="center" vertical="center" wrapText="1"/>
      <protection locked="0"/>
    </xf>
    <xf numFmtId="0" fontId="20" fillId="5" borderId="33" xfId="0" applyFont="1" applyFill="1" applyBorder="1" applyAlignment="1" applyProtection="1">
      <alignment horizontal="center" vertical="center" wrapText="1"/>
      <protection locked="0"/>
    </xf>
    <xf numFmtId="0" fontId="20" fillId="5" borderId="114" xfId="0" applyFont="1" applyFill="1" applyBorder="1" applyAlignment="1" applyProtection="1">
      <alignment horizontal="center" vertical="center" wrapText="1"/>
      <protection locked="0"/>
    </xf>
    <xf numFmtId="0" fontId="22" fillId="0" borderId="0" xfId="0" applyFont="1" applyAlignment="1" applyProtection="1">
      <alignment horizontal="center" vertical="center"/>
      <protection locked="0"/>
    </xf>
    <xf numFmtId="0" fontId="13" fillId="0" borderId="0" xfId="0" applyFont="1" applyAlignment="1" applyProtection="1">
      <alignment vertical="center" wrapText="1"/>
      <protection locked="0"/>
    </xf>
    <xf numFmtId="0" fontId="10" fillId="5" borderId="67" xfId="0" applyFont="1" applyFill="1" applyBorder="1" applyAlignment="1" applyProtection="1">
      <alignment horizontal="center" vertical="center"/>
      <protection locked="0"/>
    </xf>
    <xf numFmtId="0" fontId="10" fillId="5" borderId="6" xfId="0" applyFont="1" applyFill="1" applyBorder="1" applyAlignment="1" applyProtection="1">
      <alignment horizontal="center" vertical="center"/>
      <protection locked="0"/>
    </xf>
    <xf numFmtId="0" fontId="10" fillId="5" borderId="48" xfId="0" applyFont="1" applyFill="1" applyBorder="1" applyAlignment="1" applyProtection="1">
      <alignment horizontal="center" vertical="center"/>
      <protection locked="0"/>
    </xf>
    <xf numFmtId="0" fontId="10" fillId="5" borderId="49" xfId="0" applyFont="1" applyFill="1" applyBorder="1" applyAlignment="1" applyProtection="1">
      <alignment horizontal="center" vertical="center"/>
      <protection locked="0"/>
    </xf>
    <xf numFmtId="0" fontId="10" fillId="5" borderId="24" xfId="0" applyFont="1" applyFill="1" applyBorder="1" applyAlignment="1" applyProtection="1">
      <alignment horizontal="center" vertical="center"/>
      <protection locked="0"/>
    </xf>
    <xf numFmtId="0" fontId="10" fillId="5" borderId="52" xfId="0" applyFont="1" applyFill="1" applyBorder="1" applyAlignment="1" applyProtection="1">
      <alignment horizontal="center" vertical="center"/>
      <protection locked="0"/>
    </xf>
    <xf numFmtId="0" fontId="10" fillId="5" borderId="192" xfId="0" applyFont="1" applyFill="1" applyBorder="1" applyAlignment="1" applyProtection="1">
      <alignment horizontal="center" vertical="center"/>
      <protection locked="0"/>
    </xf>
    <xf numFmtId="0" fontId="10" fillId="5" borderId="124" xfId="0" applyFont="1" applyFill="1" applyBorder="1" applyAlignment="1" applyProtection="1">
      <alignment horizontal="center" vertical="center"/>
      <protection locked="0"/>
    </xf>
    <xf numFmtId="0" fontId="10" fillId="5" borderId="185" xfId="0" applyFont="1" applyFill="1" applyBorder="1" applyAlignment="1" applyProtection="1">
      <alignment horizontal="center" vertical="center"/>
      <protection locked="0"/>
    </xf>
    <xf numFmtId="0" fontId="10" fillId="5" borderId="117" xfId="0" applyFont="1" applyFill="1" applyBorder="1" applyAlignment="1" applyProtection="1">
      <alignment horizontal="center" vertical="center"/>
      <protection locked="0"/>
    </xf>
    <xf numFmtId="0" fontId="10" fillId="5" borderId="19" xfId="0" applyFont="1" applyFill="1" applyBorder="1" applyAlignment="1" applyProtection="1">
      <alignment horizontal="center" vertical="center" shrinkToFit="1"/>
      <protection locked="0"/>
    </xf>
    <xf numFmtId="0" fontId="10" fillId="5" borderId="124" xfId="0" applyFont="1" applyFill="1" applyBorder="1" applyAlignment="1" applyProtection="1">
      <alignment horizontal="center" vertical="center" shrinkToFit="1"/>
      <protection locked="0"/>
    </xf>
    <xf numFmtId="0" fontId="10" fillId="5" borderId="50" xfId="0" applyFont="1" applyFill="1" applyBorder="1" applyAlignment="1" applyProtection="1">
      <alignment horizontal="center" vertical="center" shrinkToFit="1"/>
      <protection locked="0"/>
    </xf>
    <xf numFmtId="0" fontId="10" fillId="5" borderId="24" xfId="0" applyFont="1" applyFill="1" applyBorder="1" applyAlignment="1" applyProtection="1">
      <alignment horizontal="center" vertical="center" shrinkToFit="1"/>
      <protection locked="0"/>
    </xf>
    <xf numFmtId="0" fontId="10" fillId="5" borderId="117" xfId="0" applyFont="1" applyFill="1" applyBorder="1" applyAlignment="1" applyProtection="1">
      <alignment horizontal="center" vertical="center" shrinkToFit="1"/>
      <protection locked="0"/>
    </xf>
    <xf numFmtId="0" fontId="19" fillId="5" borderId="192" xfId="0" applyFont="1" applyFill="1" applyBorder="1" applyAlignment="1" applyProtection="1">
      <alignment horizontal="center" vertical="center" wrapText="1"/>
      <protection locked="0"/>
    </xf>
    <xf numFmtId="0" fontId="19" fillId="5" borderId="124" xfId="0" applyFont="1" applyFill="1" applyBorder="1" applyAlignment="1" applyProtection="1">
      <alignment horizontal="center" vertical="center" wrapText="1"/>
      <protection locked="0"/>
    </xf>
    <xf numFmtId="0" fontId="19" fillId="5" borderId="185" xfId="0" applyFont="1" applyFill="1" applyBorder="1" applyAlignment="1" applyProtection="1">
      <alignment horizontal="center" vertical="center" wrapText="1"/>
      <protection locked="0"/>
    </xf>
    <xf numFmtId="0" fontId="19" fillId="5" borderId="117" xfId="0" applyFont="1" applyFill="1" applyBorder="1" applyAlignment="1" applyProtection="1">
      <alignment horizontal="center" vertical="center" wrapText="1"/>
      <protection locked="0"/>
    </xf>
    <xf numFmtId="0" fontId="11" fillId="12" borderId="165" xfId="0" applyFont="1" applyFill="1" applyBorder="1" applyAlignment="1" applyProtection="1">
      <alignment horizontal="center" vertical="center"/>
    </xf>
    <xf numFmtId="0" fontId="11" fillId="12" borderId="166" xfId="0" applyFont="1" applyFill="1" applyBorder="1" applyAlignment="1" applyProtection="1">
      <alignment horizontal="center" vertical="center"/>
    </xf>
    <xf numFmtId="0" fontId="11" fillId="12" borderId="168" xfId="0" applyFont="1" applyFill="1" applyBorder="1" applyAlignment="1" applyProtection="1">
      <alignment horizontal="center" vertical="center"/>
    </xf>
    <xf numFmtId="0" fontId="11" fillId="12" borderId="103" xfId="0" applyFont="1" applyFill="1" applyBorder="1" applyAlignment="1" applyProtection="1">
      <alignment horizontal="center" vertical="center"/>
    </xf>
    <xf numFmtId="0" fontId="10" fillId="5" borderId="64" xfId="0" applyFont="1" applyFill="1" applyBorder="1" applyAlignment="1" applyProtection="1">
      <alignment horizontal="center" vertical="center"/>
      <protection locked="0"/>
    </xf>
    <xf numFmtId="0" fontId="10" fillId="5" borderId="56" xfId="0" applyFont="1" applyFill="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3" fillId="0" borderId="0" xfId="0" applyFont="1" applyAlignment="1" applyProtection="1">
      <alignment horizontal="left" vertical="top" wrapText="1"/>
      <protection locked="0"/>
    </xf>
    <xf numFmtId="0" fontId="102" fillId="0" borderId="0" xfId="0" applyFont="1" applyAlignment="1" applyProtection="1">
      <alignment horizontal="left" vertical="top" wrapText="1"/>
      <protection locked="0"/>
    </xf>
    <xf numFmtId="0" fontId="71" fillId="0" borderId="14" xfId="0" applyFont="1" applyBorder="1" applyAlignment="1" applyProtection="1">
      <alignment horizontal="center" shrinkToFit="1"/>
      <protection locked="0"/>
    </xf>
    <xf numFmtId="176" fontId="11" fillId="12" borderId="47" xfId="0" applyNumberFormat="1" applyFont="1" applyFill="1" applyBorder="1" applyAlignment="1" applyProtection="1">
      <alignment vertical="center"/>
    </xf>
    <xf numFmtId="176" fontId="11" fillId="12" borderId="23" xfId="0" applyNumberFormat="1" applyFont="1" applyFill="1" applyBorder="1" applyAlignment="1" applyProtection="1">
      <alignment vertical="center"/>
    </xf>
    <xf numFmtId="176" fontId="11" fillId="12" borderId="142" xfId="0" applyNumberFormat="1" applyFont="1" applyFill="1" applyBorder="1" applyAlignment="1" applyProtection="1">
      <alignment vertical="center"/>
    </xf>
    <xf numFmtId="176" fontId="11" fillId="12" borderId="33" xfId="0" applyNumberFormat="1" applyFont="1" applyFill="1" applyBorder="1" applyAlignment="1" applyProtection="1">
      <alignment vertical="center"/>
    </xf>
    <xf numFmtId="176" fontId="11" fillId="14" borderId="91" xfId="0" applyNumberFormat="1" applyFont="1" applyFill="1" applyBorder="1" applyAlignment="1" applyProtection="1">
      <alignment vertical="center"/>
      <protection locked="0"/>
    </xf>
    <xf numFmtId="176" fontId="11" fillId="14" borderId="38" xfId="0" applyNumberFormat="1" applyFont="1" applyFill="1" applyBorder="1" applyAlignment="1" applyProtection="1">
      <alignment vertical="center"/>
      <protection locked="0"/>
    </xf>
    <xf numFmtId="176" fontId="11" fillId="14" borderId="142" xfId="0" applyNumberFormat="1" applyFont="1" applyFill="1" applyBorder="1" applyAlignment="1" applyProtection="1">
      <alignment vertical="center"/>
      <protection locked="0"/>
    </xf>
    <xf numFmtId="176" fontId="11" fillId="14" borderId="33" xfId="0" applyNumberFormat="1" applyFont="1" applyFill="1" applyBorder="1" applyAlignment="1" applyProtection="1">
      <alignment vertical="center"/>
      <protection locked="0"/>
    </xf>
    <xf numFmtId="176" fontId="11" fillId="12" borderId="91" xfId="0" applyNumberFormat="1" applyFont="1" applyFill="1" applyBorder="1" applyAlignment="1" applyProtection="1">
      <alignment vertical="center"/>
    </xf>
    <xf numFmtId="176" fontId="11" fillId="12" borderId="38" xfId="0" applyNumberFormat="1" applyFont="1" applyFill="1" applyBorder="1" applyAlignment="1" applyProtection="1">
      <alignment vertical="center"/>
    </xf>
    <xf numFmtId="176" fontId="11" fillId="12" borderId="18" xfId="0" applyNumberFormat="1" applyFont="1" applyFill="1" applyBorder="1" applyAlignment="1" applyProtection="1">
      <alignment vertical="center"/>
    </xf>
    <xf numFmtId="176" fontId="11" fillId="12" borderId="14" xfId="0" applyNumberFormat="1" applyFont="1" applyFill="1" applyBorder="1" applyAlignment="1" applyProtection="1">
      <alignment vertical="center"/>
    </xf>
    <xf numFmtId="0" fontId="11" fillId="12" borderId="213" xfId="0" applyFont="1" applyFill="1" applyBorder="1" applyAlignment="1" applyProtection="1">
      <alignment horizontal="center" vertical="center"/>
    </xf>
    <xf numFmtId="0" fontId="11" fillId="12" borderId="112" xfId="0" applyFont="1" applyFill="1" applyBorder="1" applyAlignment="1" applyProtection="1">
      <alignment horizontal="center" vertical="center"/>
    </xf>
    <xf numFmtId="0" fontId="11" fillId="12" borderId="193" xfId="0" applyFont="1" applyFill="1" applyBorder="1" applyAlignment="1" applyProtection="1">
      <alignment horizontal="center" vertical="center"/>
    </xf>
    <xf numFmtId="0" fontId="11" fillId="12" borderId="105" xfId="0" applyFont="1" applyFill="1" applyBorder="1" applyAlignment="1" applyProtection="1">
      <alignment horizontal="center" vertical="center"/>
    </xf>
    <xf numFmtId="176" fontId="11" fillId="14" borderId="165" xfId="0" applyNumberFormat="1" applyFont="1" applyFill="1" applyBorder="1" applyAlignment="1" applyProtection="1">
      <alignment vertical="center"/>
      <protection locked="0"/>
    </xf>
    <xf numFmtId="176" fontId="11" fillId="14" borderId="23" xfId="0" applyNumberFormat="1" applyFont="1" applyFill="1" applyBorder="1" applyAlignment="1" applyProtection="1">
      <alignment vertical="center"/>
      <protection locked="0"/>
    </xf>
    <xf numFmtId="176" fontId="11" fillId="14" borderId="168" xfId="0" applyNumberFormat="1" applyFont="1" applyFill="1" applyBorder="1" applyAlignment="1" applyProtection="1">
      <alignment vertical="center"/>
      <protection locked="0"/>
    </xf>
    <xf numFmtId="176" fontId="11" fillId="14" borderId="213" xfId="0" applyNumberFormat="1" applyFont="1" applyFill="1" applyBorder="1" applyAlignment="1" applyProtection="1">
      <alignment vertical="center"/>
      <protection locked="0"/>
    </xf>
    <xf numFmtId="176" fontId="11" fillId="14" borderId="193" xfId="0" applyNumberFormat="1" applyFont="1" applyFill="1" applyBorder="1" applyAlignment="1" applyProtection="1">
      <alignment vertical="center"/>
      <protection locked="0"/>
    </xf>
    <xf numFmtId="176" fontId="11" fillId="14" borderId="14" xfId="0" applyNumberFormat="1" applyFont="1" applyFill="1" applyBorder="1" applyAlignment="1" applyProtection="1">
      <alignment vertical="center"/>
      <protection locked="0"/>
    </xf>
    <xf numFmtId="176" fontId="11" fillId="14" borderId="167" xfId="0" applyNumberFormat="1" applyFont="1" applyFill="1" applyBorder="1" applyAlignment="1" applyProtection="1">
      <alignment horizontal="center" vertical="center" wrapText="1"/>
      <protection locked="0"/>
    </xf>
    <xf numFmtId="176" fontId="11" fillId="14" borderId="0" xfId="0" applyNumberFormat="1" applyFont="1" applyFill="1" applyBorder="1" applyAlignment="1" applyProtection="1">
      <alignment horizontal="center" vertical="center" wrapText="1"/>
      <protection locked="0"/>
    </xf>
    <xf numFmtId="176" fontId="11" fillId="14" borderId="63" xfId="0" applyNumberFormat="1" applyFont="1" applyFill="1" applyBorder="1" applyAlignment="1" applyProtection="1">
      <alignment horizontal="center" vertical="center" wrapText="1"/>
      <protection locked="0"/>
    </xf>
    <xf numFmtId="176" fontId="11" fillId="14" borderId="213" xfId="0" applyNumberFormat="1" applyFont="1" applyFill="1" applyBorder="1" applyAlignment="1" applyProtection="1">
      <alignment horizontal="center" vertical="center" wrapText="1"/>
      <protection locked="0"/>
    </xf>
    <xf numFmtId="176" fontId="11" fillId="14" borderId="38" xfId="0" applyNumberFormat="1" applyFont="1" applyFill="1" applyBorder="1" applyAlignment="1" applyProtection="1">
      <alignment horizontal="center" vertical="center" wrapText="1"/>
      <protection locked="0"/>
    </xf>
    <xf numFmtId="176" fontId="11" fillId="14" borderId="172" xfId="0" applyNumberFormat="1" applyFont="1" applyFill="1" applyBorder="1" applyAlignment="1" applyProtection="1">
      <alignment horizontal="center" vertical="center" wrapText="1"/>
      <protection locked="0"/>
    </xf>
    <xf numFmtId="176" fontId="11" fillId="14" borderId="168" xfId="0" applyNumberFormat="1" applyFont="1" applyFill="1" applyBorder="1" applyAlignment="1" applyProtection="1">
      <alignment horizontal="center" vertical="center" wrapText="1"/>
      <protection locked="0"/>
    </xf>
    <xf numFmtId="176" fontId="11" fillId="14" borderId="33" xfId="0" applyNumberFormat="1" applyFont="1" applyFill="1" applyBorder="1" applyAlignment="1" applyProtection="1">
      <alignment horizontal="center" vertical="center" wrapText="1"/>
      <protection locked="0"/>
    </xf>
    <xf numFmtId="176" fontId="11" fillId="14" borderId="86" xfId="0" applyNumberFormat="1" applyFont="1" applyFill="1" applyBorder="1" applyAlignment="1" applyProtection="1">
      <alignment horizontal="center" vertical="center" wrapText="1"/>
      <protection locked="0"/>
    </xf>
    <xf numFmtId="176" fontId="11" fillId="14" borderId="167" xfId="0" applyNumberFormat="1" applyFont="1" applyFill="1" applyBorder="1" applyAlignment="1" applyProtection="1">
      <alignment horizontal="center" vertical="center" shrinkToFit="1"/>
      <protection locked="0"/>
    </xf>
    <xf numFmtId="176" fontId="11" fillId="14" borderId="0" xfId="0" applyNumberFormat="1" applyFont="1" applyFill="1" applyBorder="1" applyAlignment="1" applyProtection="1">
      <alignment horizontal="center" vertical="center" shrinkToFit="1"/>
      <protection locked="0"/>
    </xf>
    <xf numFmtId="176" fontId="11" fillId="14" borderId="63" xfId="0" applyNumberFormat="1" applyFont="1" applyFill="1" applyBorder="1" applyAlignment="1" applyProtection="1">
      <alignment horizontal="center" vertical="center" shrinkToFit="1"/>
      <protection locked="0"/>
    </xf>
    <xf numFmtId="176" fontId="11" fillId="14" borderId="193" xfId="0" applyNumberFormat="1" applyFont="1" applyFill="1" applyBorder="1" applyAlignment="1" applyProtection="1">
      <alignment horizontal="center" vertical="center" shrinkToFit="1"/>
      <protection locked="0"/>
    </xf>
    <xf numFmtId="176" fontId="11" fillId="14" borderId="14" xfId="0" applyNumberFormat="1" applyFont="1" applyFill="1" applyBorder="1" applyAlignment="1" applyProtection="1">
      <alignment horizontal="center" vertical="center" shrinkToFit="1"/>
      <protection locked="0"/>
    </xf>
    <xf numFmtId="176" fontId="11" fillId="14" borderId="89" xfId="0" applyNumberFormat="1" applyFont="1" applyFill="1" applyBorder="1" applyAlignment="1" applyProtection="1">
      <alignment horizontal="center" vertical="center" shrinkToFit="1"/>
      <protection locked="0"/>
    </xf>
    <xf numFmtId="0" fontId="17" fillId="6" borderId="14" xfId="0" applyFont="1" applyFill="1" applyBorder="1" applyAlignment="1">
      <alignment vertical="center"/>
    </xf>
    <xf numFmtId="0" fontId="17" fillId="6" borderId="84" xfId="0" applyFont="1" applyFill="1" applyBorder="1" applyAlignment="1">
      <alignment vertical="center"/>
    </xf>
    <xf numFmtId="0" fontId="11" fillId="10" borderId="14" xfId="0" applyFont="1" applyFill="1" applyBorder="1" applyAlignment="1">
      <alignment vertical="center" shrinkToFit="1"/>
    </xf>
    <xf numFmtId="0" fontId="0" fillId="10" borderId="14" xfId="0" applyFill="1" applyBorder="1" applyAlignment="1">
      <alignment vertical="center" shrinkToFit="1"/>
    </xf>
    <xf numFmtId="0" fontId="0" fillId="10" borderId="89" xfId="0" applyFill="1" applyBorder="1" applyAlignment="1">
      <alignment vertical="center" shrinkToFit="1"/>
    </xf>
    <xf numFmtId="0" fontId="17" fillId="6" borderId="93" xfId="0" applyFont="1" applyFill="1" applyBorder="1" applyAlignment="1">
      <alignment vertical="center"/>
    </xf>
    <xf numFmtId="0" fontId="17" fillId="6" borderId="126" xfId="0" applyFont="1" applyFill="1" applyBorder="1" applyAlignment="1">
      <alignment vertical="center"/>
    </xf>
    <xf numFmtId="0" fontId="38" fillId="5" borderId="57" xfId="0" applyFont="1" applyFill="1" applyBorder="1" applyAlignment="1">
      <alignment horizontal="center" vertical="center" textRotation="255"/>
    </xf>
    <xf numFmtId="0" fontId="38" fillId="5" borderId="130" xfId="0" applyFont="1" applyFill="1" applyBorder="1" applyAlignment="1">
      <alignment horizontal="center" vertical="center" textRotation="255"/>
    </xf>
    <xf numFmtId="0" fontId="17" fillId="6" borderId="38" xfId="0" applyFont="1" applyFill="1" applyBorder="1" applyAlignment="1">
      <alignment vertical="center" wrapText="1"/>
    </xf>
    <xf numFmtId="0" fontId="17" fillId="6" borderId="92" xfId="0" applyFont="1" applyFill="1" applyBorder="1" applyAlignment="1">
      <alignment vertical="center" wrapText="1"/>
    </xf>
    <xf numFmtId="0" fontId="11" fillId="10" borderId="0" xfId="0" applyFont="1" applyFill="1" applyBorder="1" applyAlignment="1">
      <alignment vertical="center" wrapText="1"/>
    </xf>
    <xf numFmtId="0" fontId="11" fillId="10" borderId="0" xfId="0" applyFont="1" applyFill="1" applyBorder="1" applyAlignment="1">
      <alignment vertical="center"/>
    </xf>
    <xf numFmtId="0" fontId="11" fillId="10" borderId="63" xfId="0" applyFont="1" applyFill="1" applyBorder="1" applyAlignment="1">
      <alignment vertical="center"/>
    </xf>
    <xf numFmtId="0" fontId="17" fillId="6" borderId="33" xfId="0" applyFont="1" applyFill="1" applyBorder="1" applyAlignment="1">
      <alignment vertical="center" wrapText="1"/>
    </xf>
    <xf numFmtId="0" fontId="17" fillId="6" borderId="114" xfId="0" applyFont="1" applyFill="1" applyBorder="1" applyAlignment="1">
      <alignment vertical="center" wrapText="1"/>
    </xf>
    <xf numFmtId="0" fontId="11" fillId="10" borderId="33" xfId="0" applyFont="1" applyFill="1" applyBorder="1" applyAlignment="1">
      <alignment horizontal="center" vertical="center"/>
    </xf>
    <xf numFmtId="0" fontId="17" fillId="6" borderId="95" xfId="0" applyFont="1" applyFill="1" applyBorder="1" applyAlignment="1">
      <alignment vertical="center"/>
    </xf>
    <xf numFmtId="0" fontId="17" fillId="6" borderId="127" xfId="0" applyFont="1" applyFill="1" applyBorder="1" applyAlignment="1">
      <alignment vertical="center"/>
    </xf>
    <xf numFmtId="0" fontId="11" fillId="10" borderId="33" xfId="0" applyFont="1" applyFill="1" applyBorder="1" applyAlignment="1">
      <alignment vertical="center" wrapText="1"/>
    </xf>
    <xf numFmtId="0" fontId="11" fillId="10" borderId="33" xfId="0" applyFont="1" applyFill="1" applyBorder="1" applyAlignment="1">
      <alignment vertical="center"/>
    </xf>
    <xf numFmtId="0" fontId="11" fillId="10" borderId="86" xfId="0" applyFont="1" applyFill="1" applyBorder="1" applyAlignment="1">
      <alignment vertical="center"/>
    </xf>
    <xf numFmtId="0" fontId="17" fillId="6" borderId="33" xfId="0" applyFont="1" applyFill="1" applyBorder="1" applyAlignment="1">
      <alignment vertical="center"/>
    </xf>
    <xf numFmtId="0" fontId="17" fillId="6" borderId="114" xfId="0" applyFont="1" applyFill="1" applyBorder="1" applyAlignment="1">
      <alignment vertical="center"/>
    </xf>
    <xf numFmtId="0" fontId="17" fillId="6" borderId="24" xfId="0" applyFont="1" applyFill="1" applyBorder="1" applyAlignment="1">
      <alignment vertical="center"/>
    </xf>
    <xf numFmtId="0" fontId="17" fillId="6" borderId="52" xfId="0" applyFont="1" applyFill="1" applyBorder="1" applyAlignment="1">
      <alignment vertical="center"/>
    </xf>
    <xf numFmtId="0" fontId="11" fillId="10" borderId="24" xfId="0" applyFont="1" applyFill="1" applyBorder="1" applyAlignment="1">
      <alignment vertical="center"/>
    </xf>
    <xf numFmtId="0" fontId="11" fillId="10" borderId="56" xfId="0" applyFont="1" applyFill="1" applyBorder="1" applyAlignment="1">
      <alignment vertical="center"/>
    </xf>
    <xf numFmtId="0" fontId="38" fillId="5" borderId="111" xfId="0" applyFont="1" applyFill="1" applyBorder="1" applyAlignment="1">
      <alignment horizontal="center" vertical="center"/>
    </xf>
    <xf numFmtId="0" fontId="38" fillId="5" borderId="36" xfId="0" applyFont="1" applyFill="1" applyBorder="1" applyAlignment="1">
      <alignment horizontal="center" vertical="center"/>
    </xf>
    <xf numFmtId="0" fontId="17" fillId="6" borderId="91" xfId="0" applyFont="1" applyFill="1" applyBorder="1" applyAlignment="1">
      <alignment vertical="center" wrapText="1"/>
    </xf>
    <xf numFmtId="0" fontId="17" fillId="6" borderId="142" xfId="0" applyFont="1" applyFill="1" applyBorder="1" applyAlignment="1">
      <alignment vertical="center" wrapText="1"/>
    </xf>
    <xf numFmtId="0" fontId="38" fillId="5" borderId="68" xfId="0" applyFont="1" applyFill="1" applyBorder="1" applyAlignment="1">
      <alignment horizontal="center" vertical="center"/>
    </xf>
    <xf numFmtId="0" fontId="17" fillId="6" borderId="91" xfId="0" applyFont="1" applyFill="1" applyBorder="1" applyAlignment="1">
      <alignment vertical="center"/>
    </xf>
    <xf numFmtId="0" fontId="17" fillId="6" borderId="38" xfId="0" applyFont="1" applyFill="1" applyBorder="1" applyAlignment="1">
      <alignment vertical="center"/>
    </xf>
    <xf numFmtId="0" fontId="17" fillId="6" borderId="92" xfId="0" applyFont="1" applyFill="1" applyBorder="1" applyAlignment="1">
      <alignment vertical="center"/>
    </xf>
    <xf numFmtId="0" fontId="17" fillId="6" borderId="18" xfId="0" applyFont="1" applyFill="1" applyBorder="1" applyAlignment="1">
      <alignment vertical="center"/>
    </xf>
    <xf numFmtId="0" fontId="38" fillId="5" borderId="80" xfId="0" applyFont="1" applyFill="1" applyBorder="1" applyAlignment="1">
      <alignment horizontal="center" vertical="center"/>
    </xf>
    <xf numFmtId="0" fontId="38" fillId="5" borderId="129" xfId="0" applyFont="1" applyFill="1" applyBorder="1" applyAlignment="1">
      <alignment horizontal="center" vertical="center"/>
    </xf>
    <xf numFmtId="0" fontId="38" fillId="5" borderId="81" xfId="0" applyFont="1" applyFill="1" applyBorder="1" applyAlignment="1">
      <alignment horizontal="center" vertical="center"/>
    </xf>
    <xf numFmtId="0" fontId="17" fillId="6" borderId="93" xfId="0" applyFont="1" applyFill="1" applyBorder="1" applyAlignment="1">
      <alignment vertical="center" wrapText="1"/>
    </xf>
    <xf numFmtId="0" fontId="17" fillId="6" borderId="126" xfId="0" applyFont="1" applyFill="1" applyBorder="1" applyAlignment="1">
      <alignment vertical="center" wrapText="1"/>
    </xf>
    <xf numFmtId="0" fontId="22" fillId="0" borderId="0" xfId="0" applyFont="1" applyAlignment="1">
      <alignment horizontal="left" vertical="top" wrapText="1"/>
    </xf>
    <xf numFmtId="0" fontId="22" fillId="0" borderId="0" xfId="0" applyFont="1" applyAlignment="1">
      <alignment horizontal="left" vertical="top"/>
    </xf>
    <xf numFmtId="0" fontId="26" fillId="0" borderId="0" xfId="0" applyFont="1" applyAlignment="1">
      <alignment horizontal="right" vertical="center"/>
    </xf>
    <xf numFmtId="0" fontId="36" fillId="0" borderId="0" xfId="0" applyFont="1" applyAlignment="1">
      <alignment horizontal="left" vertical="center"/>
    </xf>
    <xf numFmtId="0" fontId="10" fillId="0" borderId="67" xfId="0" applyFont="1" applyBorder="1" applyAlignment="1" applyProtection="1">
      <alignment vertical="center" shrinkToFit="1"/>
      <protection locked="0"/>
    </xf>
    <xf numFmtId="0" fontId="10" fillId="0" borderId="6" xfId="0" applyFont="1" applyBorder="1" applyAlignment="1" applyProtection="1">
      <alignment vertical="center" shrinkToFit="1"/>
      <protection locked="0"/>
    </xf>
    <xf numFmtId="0" fontId="10" fillId="0" borderId="64" xfId="0" applyFont="1" applyBorder="1" applyAlignment="1" applyProtection="1">
      <alignment vertical="center" shrinkToFit="1"/>
      <protection locked="0"/>
    </xf>
    <xf numFmtId="0" fontId="10" fillId="0" borderId="68" xfId="0" applyFont="1" applyBorder="1" applyAlignment="1" applyProtection="1">
      <alignment vertical="center" shrinkToFit="1"/>
      <protection locked="0"/>
    </xf>
    <xf numFmtId="0" fontId="10" fillId="0" borderId="14" xfId="0" applyFont="1" applyBorder="1" applyAlignment="1" applyProtection="1">
      <alignment vertical="center" shrinkToFit="1"/>
      <protection locked="0"/>
    </xf>
    <xf numFmtId="0" fontId="10" fillId="0" borderId="89" xfId="0" applyFont="1" applyBorder="1" applyAlignment="1" applyProtection="1">
      <alignment vertical="center" shrinkToFit="1"/>
      <protection locked="0"/>
    </xf>
    <xf numFmtId="0" fontId="10" fillId="5" borderId="135" xfId="0" applyFont="1" applyFill="1" applyBorder="1" applyAlignment="1" applyProtection="1">
      <alignment horizontal="center" vertical="center"/>
      <protection locked="0"/>
    </xf>
    <xf numFmtId="0" fontId="10" fillId="5" borderId="81" xfId="0" applyFont="1" applyFill="1" applyBorder="1" applyAlignment="1" applyProtection="1">
      <alignment horizontal="center" vertical="center"/>
      <protection locked="0"/>
    </xf>
    <xf numFmtId="0" fontId="10" fillId="4" borderId="1" xfId="0" applyFont="1" applyFill="1" applyBorder="1" applyAlignment="1" applyProtection="1">
      <alignment horizontal="center" vertical="center" wrapText="1"/>
      <protection locked="0"/>
    </xf>
    <xf numFmtId="0" fontId="10" fillId="4" borderId="0" xfId="0" applyFont="1" applyFill="1" applyAlignment="1" applyProtection="1">
      <alignment horizontal="center" vertical="center" wrapText="1"/>
      <protection locked="0"/>
    </xf>
    <xf numFmtId="0" fontId="10" fillId="4" borderId="46" xfId="0" applyFont="1" applyFill="1" applyBorder="1" applyAlignment="1" applyProtection="1">
      <alignment horizontal="center" vertical="center" wrapText="1"/>
      <protection locked="0"/>
    </xf>
    <xf numFmtId="0" fontId="10" fillId="4" borderId="10" xfId="0" applyFont="1" applyFill="1" applyBorder="1" applyAlignment="1" applyProtection="1">
      <alignment horizontal="center" vertical="center" wrapText="1"/>
      <protection locked="0"/>
    </xf>
    <xf numFmtId="0" fontId="10" fillId="4" borderId="5" xfId="0" applyFont="1" applyFill="1" applyBorder="1" applyAlignment="1" applyProtection="1">
      <alignment horizontal="center" vertical="center" wrapText="1"/>
      <protection locked="0"/>
    </xf>
    <xf numFmtId="0" fontId="10" fillId="4" borderId="8" xfId="0" applyFont="1" applyFill="1" applyBorder="1" applyAlignment="1" applyProtection="1">
      <alignment horizontal="center" vertical="center" wrapText="1"/>
      <protection locked="0"/>
    </xf>
    <xf numFmtId="0" fontId="11" fillId="6" borderId="1" xfId="0" applyFont="1" applyFill="1" applyBorder="1" applyAlignment="1" applyProtection="1">
      <alignment horizontal="center" vertical="center" wrapText="1" shrinkToFit="1"/>
      <protection locked="0"/>
    </xf>
    <xf numFmtId="0" fontId="11" fillId="6" borderId="0" xfId="0" applyFont="1" applyFill="1" applyAlignment="1" applyProtection="1">
      <alignment horizontal="center" vertical="center" shrinkToFit="1"/>
      <protection locked="0"/>
    </xf>
    <xf numFmtId="0" fontId="11" fillId="6" borderId="46" xfId="0" applyFont="1" applyFill="1" applyBorder="1" applyAlignment="1" applyProtection="1">
      <alignment horizontal="center" vertical="center" shrinkToFit="1"/>
      <protection locked="0"/>
    </xf>
    <xf numFmtId="0" fontId="11" fillId="6" borderId="10" xfId="0" applyFont="1" applyFill="1" applyBorder="1" applyAlignment="1" applyProtection="1">
      <alignment horizontal="center" vertical="center" shrinkToFit="1"/>
      <protection locked="0"/>
    </xf>
    <xf numFmtId="0" fontId="11" fillId="6" borderId="5" xfId="0" applyFont="1" applyFill="1" applyBorder="1" applyAlignment="1" applyProtection="1">
      <alignment horizontal="center" vertical="center" shrinkToFit="1"/>
      <protection locked="0"/>
    </xf>
    <xf numFmtId="0" fontId="11" fillId="6" borderId="8" xfId="0" applyFont="1" applyFill="1" applyBorder="1" applyAlignment="1" applyProtection="1">
      <alignment horizontal="center" vertical="center" shrinkToFit="1"/>
      <protection locked="0"/>
    </xf>
    <xf numFmtId="38" fontId="10" fillId="12" borderId="23" xfId="2" applyFont="1" applyFill="1" applyBorder="1" applyProtection="1">
      <alignment vertical="center"/>
    </xf>
    <xf numFmtId="38" fontId="10" fillId="12" borderId="5" xfId="2" applyFont="1" applyFill="1" applyBorder="1" applyProtection="1">
      <alignment vertical="center"/>
    </xf>
    <xf numFmtId="0" fontId="13" fillId="0" borderId="89" xfId="0" applyFont="1" applyBorder="1" applyAlignment="1" applyProtection="1">
      <alignment horizontal="center" vertical="center"/>
      <protection locked="0"/>
    </xf>
    <xf numFmtId="0" fontId="13" fillId="0" borderId="108" xfId="0" applyFont="1" applyBorder="1" applyAlignment="1" applyProtection="1">
      <alignment horizontal="center" vertical="center"/>
      <protection locked="0"/>
    </xf>
    <xf numFmtId="0" fontId="10" fillId="4" borderId="16" xfId="0" applyFont="1" applyFill="1" applyBorder="1" applyAlignment="1" applyProtection="1">
      <alignment horizontal="center" vertical="center" wrapText="1"/>
      <protection locked="0"/>
    </xf>
    <xf numFmtId="0" fontId="10" fillId="4" borderId="3" xfId="0" applyFont="1" applyFill="1" applyBorder="1" applyAlignment="1" applyProtection="1">
      <alignment horizontal="center" vertical="center" wrapText="1"/>
      <protection locked="0"/>
    </xf>
    <xf numFmtId="0" fontId="10" fillId="4" borderId="29" xfId="0" applyFont="1" applyFill="1" applyBorder="1" applyAlignment="1" applyProtection="1">
      <alignment horizontal="center" vertical="center" wrapText="1"/>
      <protection locked="0"/>
    </xf>
    <xf numFmtId="0" fontId="10" fillId="4" borderId="18" xfId="0" applyFont="1" applyFill="1" applyBorder="1" applyAlignment="1" applyProtection="1">
      <alignment horizontal="center" vertical="center" wrapText="1"/>
      <protection locked="0"/>
    </xf>
    <xf numFmtId="0" fontId="10" fillId="4" borderId="14" xfId="0" applyFont="1" applyFill="1" applyBorder="1" applyAlignment="1" applyProtection="1">
      <alignment horizontal="center" vertical="center" wrapText="1"/>
      <protection locked="0"/>
    </xf>
    <xf numFmtId="0" fontId="10" fillId="4" borderId="84" xfId="0" applyFont="1" applyFill="1" applyBorder="1" applyAlignment="1" applyProtection="1">
      <alignment horizontal="center" vertical="center" wrapText="1"/>
      <protection locked="0"/>
    </xf>
    <xf numFmtId="0" fontId="11" fillId="6" borderId="16" xfId="0" applyFont="1" applyFill="1" applyBorder="1" applyAlignment="1" applyProtection="1">
      <alignment horizontal="center" vertical="center" wrapText="1"/>
      <protection locked="0"/>
    </xf>
    <xf numFmtId="0" fontId="11" fillId="6" borderId="3" xfId="0" applyFont="1" applyFill="1" applyBorder="1" applyAlignment="1" applyProtection="1">
      <alignment horizontal="center" vertical="center" wrapText="1"/>
      <protection locked="0"/>
    </xf>
    <xf numFmtId="0" fontId="11" fillId="6" borderId="29" xfId="0" applyFont="1" applyFill="1" applyBorder="1" applyAlignment="1" applyProtection="1">
      <alignment horizontal="center" vertical="center" wrapText="1"/>
      <protection locked="0"/>
    </xf>
    <xf numFmtId="0" fontId="11" fillId="6" borderId="18" xfId="0" applyFont="1" applyFill="1" applyBorder="1" applyAlignment="1" applyProtection="1">
      <alignment horizontal="center" vertical="center" wrapText="1"/>
      <protection locked="0"/>
    </xf>
    <xf numFmtId="0" fontId="11" fillId="6" borderId="14" xfId="0" applyFont="1" applyFill="1" applyBorder="1" applyAlignment="1" applyProtection="1">
      <alignment horizontal="center" vertical="center" wrapText="1"/>
      <protection locked="0"/>
    </xf>
    <xf numFmtId="0" fontId="11" fillId="6" borderId="84" xfId="0" applyFont="1" applyFill="1" applyBorder="1" applyAlignment="1" applyProtection="1">
      <alignment horizontal="center" vertical="center" wrapText="1"/>
      <protection locked="0"/>
    </xf>
    <xf numFmtId="38" fontId="10" fillId="12" borderId="3" xfId="2" applyFont="1" applyFill="1" applyBorder="1" applyProtection="1">
      <alignment vertical="center"/>
    </xf>
    <xf numFmtId="38" fontId="10" fillId="12" borderId="14" xfId="2" applyFont="1" applyFill="1" applyBorder="1" applyProtection="1">
      <alignment vertical="center"/>
    </xf>
    <xf numFmtId="0" fontId="13" fillId="0" borderId="88" xfId="0" applyFont="1" applyBorder="1" applyAlignment="1" applyProtection="1">
      <alignment horizontal="center" vertical="center"/>
      <protection locked="0"/>
    </xf>
    <xf numFmtId="0" fontId="79" fillId="0" borderId="0" xfId="0" applyFont="1" applyAlignment="1" applyProtection="1">
      <alignment horizontal="left" vertical="center" wrapText="1"/>
      <protection locked="0"/>
    </xf>
    <xf numFmtId="0" fontId="11" fillId="5" borderId="138" xfId="0" applyFont="1" applyFill="1" applyBorder="1" applyAlignment="1" applyProtection="1">
      <alignment vertical="center" wrapText="1"/>
      <protection locked="0"/>
    </xf>
    <xf numFmtId="0" fontId="11" fillId="5" borderId="57" xfId="0" applyFont="1" applyFill="1" applyBorder="1" applyAlignment="1" applyProtection="1">
      <alignment vertical="center" wrapText="1"/>
      <protection locked="0"/>
    </xf>
    <xf numFmtId="0" fontId="11" fillId="5" borderId="99" xfId="0" applyFont="1" applyFill="1" applyBorder="1" applyAlignment="1" applyProtection="1">
      <alignment vertical="center" wrapText="1"/>
      <protection locked="0"/>
    </xf>
    <xf numFmtId="49" fontId="10" fillId="6" borderId="47" xfId="0" applyNumberFormat="1" applyFont="1" applyFill="1" applyBorder="1" applyAlignment="1" applyProtection="1">
      <alignment horizontal="center" vertical="center"/>
      <protection locked="0"/>
    </xf>
    <xf numFmtId="0" fontId="10" fillId="6" borderId="166" xfId="0" applyFont="1" applyFill="1" applyBorder="1" applyAlignment="1" applyProtection="1">
      <alignment horizontal="center" vertical="center"/>
      <protection locked="0"/>
    </xf>
    <xf numFmtId="0" fontId="13" fillId="6" borderId="23" xfId="0" applyFont="1" applyFill="1" applyBorder="1" applyAlignment="1" applyProtection="1">
      <alignment vertical="center" wrapText="1" shrinkToFit="1"/>
      <protection locked="0"/>
    </xf>
    <xf numFmtId="0" fontId="13" fillId="6" borderId="23" xfId="0" applyFont="1" applyFill="1" applyBorder="1" applyAlignment="1" applyProtection="1">
      <alignment vertical="center" shrinkToFit="1"/>
      <protection locked="0"/>
    </xf>
    <xf numFmtId="0" fontId="13" fillId="6" borderId="70" xfId="0" applyFont="1" applyFill="1" applyBorder="1" applyAlignment="1" applyProtection="1">
      <alignment vertical="center" shrinkToFit="1"/>
      <protection locked="0"/>
    </xf>
    <xf numFmtId="176" fontId="13" fillId="0" borderId="214" xfId="0" applyNumberFormat="1" applyFont="1" applyBorder="1" applyAlignment="1" applyProtection="1">
      <alignment vertical="center"/>
      <protection locked="0"/>
    </xf>
    <xf numFmtId="0" fontId="17" fillId="6" borderId="215" xfId="0" applyFont="1" applyFill="1" applyBorder="1" applyAlignment="1" applyProtection="1">
      <alignment horizontal="center" vertical="center"/>
      <protection locked="0"/>
    </xf>
    <xf numFmtId="0" fontId="17" fillId="6" borderId="216" xfId="0" applyFont="1" applyFill="1" applyBorder="1" applyAlignment="1" applyProtection="1">
      <alignment horizontal="center" vertical="center"/>
      <protection locked="0"/>
    </xf>
    <xf numFmtId="49" fontId="10" fillId="6" borderId="59" xfId="0" applyNumberFormat="1" applyFont="1" applyFill="1" applyBorder="1" applyAlignment="1" applyProtection="1">
      <alignment horizontal="center" vertical="center"/>
      <protection locked="0"/>
    </xf>
    <xf numFmtId="49" fontId="10" fillId="6" borderId="140" xfId="0" applyNumberFormat="1" applyFont="1" applyFill="1" applyBorder="1" applyAlignment="1" applyProtection="1">
      <alignment horizontal="center" vertical="center"/>
      <protection locked="0"/>
    </xf>
    <xf numFmtId="0" fontId="13" fillId="6" borderId="39" xfId="0" applyFont="1" applyFill="1" applyBorder="1" applyAlignment="1" applyProtection="1">
      <alignment horizontal="left" vertical="center" shrinkToFit="1"/>
      <protection locked="0"/>
    </xf>
    <xf numFmtId="0" fontId="13" fillId="6" borderId="90" xfId="0" applyFont="1" applyFill="1" applyBorder="1" applyAlignment="1" applyProtection="1">
      <alignment horizontal="left" vertical="center" shrinkToFit="1"/>
      <protection locked="0"/>
    </xf>
    <xf numFmtId="0" fontId="17" fillId="6" borderId="55" xfId="0" applyFont="1" applyFill="1" applyBorder="1" applyAlignment="1" applyProtection="1">
      <alignment horizontal="center" vertical="center"/>
      <protection locked="0"/>
    </xf>
    <xf numFmtId="0" fontId="17" fillId="6" borderId="53" xfId="0" applyFont="1" applyFill="1" applyBorder="1" applyAlignment="1" applyProtection="1">
      <alignment horizontal="center" vertical="center"/>
      <protection locked="0"/>
    </xf>
    <xf numFmtId="176" fontId="10" fillId="7" borderId="53" xfId="0" applyNumberFormat="1" applyFont="1" applyFill="1" applyBorder="1" applyAlignment="1" applyProtection="1">
      <alignment vertical="center"/>
    </xf>
    <xf numFmtId="176" fontId="10" fillId="7" borderId="33" xfId="0" applyNumberFormat="1" applyFont="1" applyFill="1" applyBorder="1" applyAlignment="1" applyProtection="1">
      <alignment vertical="center"/>
    </xf>
    <xf numFmtId="49" fontId="98" fillId="6" borderId="55" xfId="0" applyNumberFormat="1" applyFont="1" applyFill="1" applyBorder="1" applyAlignment="1" applyProtection="1">
      <alignment horizontal="center" vertical="center"/>
      <protection locked="0"/>
    </xf>
    <xf numFmtId="49" fontId="98" fillId="6" borderId="53" xfId="0" applyNumberFormat="1" applyFont="1" applyFill="1" applyBorder="1" applyAlignment="1" applyProtection="1">
      <alignment horizontal="center" vertical="center"/>
      <protection locked="0"/>
    </xf>
    <xf numFmtId="49" fontId="17" fillId="6" borderId="53" xfId="0" applyNumberFormat="1" applyFont="1" applyFill="1" applyBorder="1" applyAlignment="1" applyProtection="1">
      <alignment horizontal="center" vertical="center"/>
      <protection locked="0"/>
    </xf>
    <xf numFmtId="41" fontId="98" fillId="12" borderId="33" xfId="0" applyNumberFormat="1" applyFont="1" applyFill="1" applyBorder="1" applyAlignment="1" applyProtection="1">
      <alignment horizontal="center" vertical="center"/>
    </xf>
    <xf numFmtId="41" fontId="17" fillId="12" borderId="33" xfId="0" applyNumberFormat="1" applyFont="1" applyFill="1" applyBorder="1" applyAlignment="1" applyProtection="1">
      <alignment horizontal="center" vertical="center"/>
    </xf>
    <xf numFmtId="0" fontId="13" fillId="0" borderId="143" xfId="0" applyFont="1" applyBorder="1" applyAlignment="1" applyProtection="1">
      <alignment horizontal="center" vertical="center" textRotation="255"/>
      <protection locked="0"/>
    </xf>
    <xf numFmtId="0" fontId="13" fillId="0" borderId="86" xfId="0" applyFont="1" applyBorder="1" applyAlignment="1" applyProtection="1">
      <alignment horizontal="center" vertical="center" textRotation="255"/>
      <protection locked="0"/>
    </xf>
    <xf numFmtId="176" fontId="10" fillId="12" borderId="53" xfId="0" applyNumberFormat="1" applyFont="1" applyFill="1" applyBorder="1" applyAlignment="1" applyProtection="1">
      <alignment vertical="center"/>
    </xf>
    <xf numFmtId="176" fontId="10" fillId="12" borderId="33" xfId="0" applyNumberFormat="1" applyFont="1" applyFill="1" applyBorder="1" applyAlignment="1" applyProtection="1">
      <alignment vertical="center"/>
    </xf>
    <xf numFmtId="49" fontId="13" fillId="0" borderId="143" xfId="0" applyNumberFormat="1" applyFont="1" applyBorder="1" applyAlignment="1" applyProtection="1">
      <alignment horizontal="center" vertical="center" textRotation="255"/>
      <protection locked="0"/>
    </xf>
    <xf numFmtId="49" fontId="13" fillId="0" borderId="86" xfId="0" applyNumberFormat="1" applyFont="1" applyBorder="1" applyAlignment="1" applyProtection="1">
      <alignment horizontal="center" vertical="center" textRotation="255"/>
      <protection locked="0"/>
    </xf>
    <xf numFmtId="49" fontId="13" fillId="6" borderId="33" xfId="0" applyNumberFormat="1" applyFont="1" applyFill="1" applyBorder="1" applyAlignment="1" applyProtection="1">
      <alignment horizontal="center" vertical="center"/>
      <protection locked="0"/>
    </xf>
    <xf numFmtId="49" fontId="13" fillId="6" borderId="114" xfId="0" applyNumberFormat="1" applyFont="1" applyFill="1" applyBorder="1" applyAlignment="1" applyProtection="1">
      <alignment horizontal="center" vertical="center"/>
      <protection locked="0"/>
    </xf>
    <xf numFmtId="0" fontId="13" fillId="6" borderId="33" xfId="0" applyFont="1" applyFill="1" applyBorder="1" applyAlignment="1" applyProtection="1">
      <alignment horizontal="center" vertical="center"/>
      <protection locked="0"/>
    </xf>
    <xf numFmtId="0" fontId="13" fillId="6" borderId="114" xfId="0" applyFont="1" applyFill="1" applyBorder="1" applyAlignment="1" applyProtection="1">
      <alignment horizontal="center" vertical="center"/>
      <protection locked="0"/>
    </xf>
    <xf numFmtId="49" fontId="13" fillId="6" borderId="39" xfId="0" applyNumberFormat="1" applyFont="1" applyFill="1" applyBorder="1" applyAlignment="1" applyProtection="1">
      <alignment horizontal="left" vertical="center"/>
      <protection locked="0"/>
    </xf>
    <xf numFmtId="49" fontId="13" fillId="6" borderId="90" xfId="0" applyNumberFormat="1" applyFont="1" applyFill="1" applyBorder="1" applyAlignment="1" applyProtection="1">
      <alignment horizontal="left" vertical="center"/>
      <protection locked="0"/>
    </xf>
    <xf numFmtId="49" fontId="13" fillId="0" borderId="63" xfId="0" applyNumberFormat="1" applyFont="1" applyBorder="1" applyAlignment="1" applyProtection="1">
      <alignment horizontal="center" vertical="center"/>
      <protection locked="0"/>
    </xf>
    <xf numFmtId="49" fontId="13" fillId="0" borderId="86" xfId="0" applyNumberFormat="1" applyFont="1" applyBorder="1" applyAlignment="1" applyProtection="1">
      <alignment horizontal="center" vertical="center"/>
      <protection locked="0"/>
    </xf>
    <xf numFmtId="49" fontId="10" fillId="6" borderId="33" xfId="0" applyNumberFormat="1" applyFont="1" applyFill="1" applyBorder="1" applyAlignment="1" applyProtection="1">
      <alignment vertical="center" shrinkToFit="1"/>
      <protection locked="0"/>
    </xf>
    <xf numFmtId="49" fontId="10" fillId="6" borderId="114" xfId="0" applyNumberFormat="1" applyFont="1" applyFill="1" applyBorder="1" applyAlignment="1" applyProtection="1">
      <alignment vertical="center" shrinkToFit="1"/>
      <protection locked="0"/>
    </xf>
    <xf numFmtId="49" fontId="10" fillId="6" borderId="1" xfId="0" applyNumberFormat="1" applyFont="1" applyFill="1" applyBorder="1" applyAlignment="1" applyProtection="1">
      <alignment horizontal="center" vertical="center" shrinkToFit="1"/>
      <protection locked="0"/>
    </xf>
    <xf numFmtId="49" fontId="10" fillId="6" borderId="104" xfId="0" applyNumberFormat="1" applyFont="1" applyFill="1" applyBorder="1" applyAlignment="1" applyProtection="1">
      <alignment horizontal="center" vertical="center" shrinkToFit="1"/>
      <protection locked="0"/>
    </xf>
    <xf numFmtId="49" fontId="0" fillId="0" borderId="10" xfId="0" applyNumberFormat="1" applyFont="1" applyBorder="1" applyAlignment="1" applyProtection="1">
      <alignment horizontal="center" vertical="center" shrinkToFit="1"/>
      <protection locked="0"/>
    </xf>
    <xf numFmtId="49" fontId="0" fillId="0" borderId="102" xfId="0" applyNumberFormat="1" applyFont="1" applyBorder="1" applyAlignment="1" applyProtection="1">
      <alignment horizontal="center" vertical="center" shrinkToFit="1"/>
      <protection locked="0"/>
    </xf>
    <xf numFmtId="49" fontId="13" fillId="6" borderId="0" xfId="0" applyNumberFormat="1" applyFont="1" applyFill="1" applyAlignment="1" applyProtection="1">
      <alignment vertical="center" shrinkToFit="1"/>
      <protection locked="0"/>
    </xf>
    <xf numFmtId="49" fontId="13" fillId="6" borderId="46" xfId="0" applyNumberFormat="1" applyFont="1" applyFill="1" applyBorder="1" applyAlignment="1" applyProtection="1">
      <alignment vertical="center" shrinkToFit="1"/>
      <protection locked="0"/>
    </xf>
    <xf numFmtId="178" fontId="10" fillId="14" borderId="0" xfId="0" applyNumberFormat="1" applyFont="1" applyFill="1" applyAlignment="1" applyProtection="1">
      <alignment vertical="center"/>
      <protection locked="0"/>
    </xf>
    <xf numFmtId="49" fontId="13" fillId="0" borderId="63" xfId="0" applyNumberFormat="1" applyFont="1" applyBorder="1" applyAlignment="1" applyProtection="1">
      <alignment horizontal="center" vertical="center" textRotation="255"/>
      <protection locked="0"/>
    </xf>
    <xf numFmtId="49" fontId="10" fillId="6" borderId="142" xfId="0" applyNumberFormat="1" applyFont="1" applyFill="1" applyBorder="1" applyAlignment="1" applyProtection="1">
      <alignment horizontal="center" vertical="center"/>
      <protection locked="0"/>
    </xf>
    <xf numFmtId="49" fontId="10" fillId="6" borderId="103" xfId="0" applyNumberFormat="1" applyFont="1" applyFill="1" applyBorder="1" applyAlignment="1" applyProtection="1">
      <alignment horizontal="center" vertical="center"/>
      <protection locked="0"/>
    </xf>
    <xf numFmtId="49" fontId="13" fillId="6" borderId="33" xfId="0" applyNumberFormat="1" applyFont="1" applyFill="1" applyBorder="1" applyAlignment="1" applyProtection="1">
      <alignment vertical="center" wrapText="1"/>
      <protection locked="0"/>
    </xf>
    <xf numFmtId="49" fontId="17" fillId="6" borderId="33" xfId="0" applyNumberFormat="1" applyFont="1" applyFill="1" applyBorder="1" applyAlignment="1" applyProtection="1">
      <alignment vertical="center"/>
      <protection locked="0"/>
    </xf>
    <xf numFmtId="49" fontId="17" fillId="6" borderId="114" xfId="0" applyNumberFormat="1" applyFont="1" applyFill="1" applyBorder="1" applyAlignment="1" applyProtection="1">
      <alignment vertical="center"/>
      <protection locked="0"/>
    </xf>
    <xf numFmtId="178" fontId="10" fillId="12" borderId="33" xfId="0" applyNumberFormat="1" applyFont="1" applyFill="1" applyBorder="1" applyAlignment="1" applyProtection="1">
      <alignment vertical="center"/>
    </xf>
    <xf numFmtId="49" fontId="0" fillId="0" borderId="142" xfId="0" applyNumberFormat="1" applyFont="1" applyBorder="1" applyAlignment="1" applyProtection="1">
      <alignment horizontal="center" vertical="center" shrinkToFit="1"/>
      <protection locked="0"/>
    </xf>
    <xf numFmtId="49" fontId="0" fillId="0" borderId="103" xfId="0" applyNumberFormat="1" applyFont="1" applyBorder="1" applyAlignment="1" applyProtection="1">
      <alignment horizontal="center" vertical="center" shrinkToFit="1"/>
      <protection locked="0"/>
    </xf>
    <xf numFmtId="180" fontId="10" fillId="12" borderId="0" xfId="0" applyNumberFormat="1" applyFont="1" applyFill="1" applyAlignment="1" applyProtection="1">
      <alignment vertical="center"/>
    </xf>
    <xf numFmtId="180" fontId="10" fillId="12" borderId="33" xfId="0" applyNumberFormat="1" applyFont="1" applyFill="1" applyBorder="1" applyAlignment="1" applyProtection="1">
      <alignment vertical="center"/>
    </xf>
    <xf numFmtId="176" fontId="15" fillId="12" borderId="22" xfId="0" applyNumberFormat="1" applyFont="1" applyFill="1" applyBorder="1" applyAlignment="1" applyProtection="1">
      <alignment vertical="center"/>
    </xf>
    <xf numFmtId="0" fontId="13" fillId="6" borderId="77" xfId="0" applyFont="1" applyFill="1" applyBorder="1" applyAlignment="1" applyProtection="1">
      <alignment vertical="center"/>
      <protection locked="0"/>
    </xf>
    <xf numFmtId="176" fontId="15" fillId="12" borderId="77" xfId="0" applyNumberFormat="1" applyFont="1" applyFill="1" applyBorder="1" applyAlignment="1" applyProtection="1">
      <alignment vertical="center"/>
    </xf>
    <xf numFmtId="0" fontId="13" fillId="6" borderId="14" xfId="0" applyFont="1" applyFill="1" applyBorder="1" applyAlignment="1" applyProtection="1">
      <alignment vertical="center"/>
      <protection locked="0"/>
    </xf>
    <xf numFmtId="176" fontId="15" fillId="7" borderId="14" xfId="0" applyNumberFormat="1" applyFont="1" applyFill="1" applyBorder="1" applyAlignment="1" applyProtection="1">
      <alignment vertical="center"/>
    </xf>
    <xf numFmtId="49" fontId="10" fillId="6" borderId="18" xfId="0" applyNumberFormat="1" applyFont="1" applyFill="1" applyBorder="1" applyAlignment="1" applyProtection="1">
      <alignment horizontal="center" vertical="center"/>
      <protection locked="0"/>
    </xf>
    <xf numFmtId="49" fontId="10" fillId="6" borderId="105" xfId="0" applyNumberFormat="1" applyFont="1" applyFill="1" applyBorder="1" applyAlignment="1" applyProtection="1">
      <alignment horizontal="center" vertical="center"/>
      <protection locked="0"/>
    </xf>
    <xf numFmtId="49" fontId="13" fillId="6" borderId="14" xfId="0" applyNumberFormat="1" applyFont="1" applyFill="1" applyBorder="1" applyAlignment="1" applyProtection="1">
      <alignment vertical="center"/>
      <protection locked="0"/>
    </xf>
    <xf numFmtId="49" fontId="13" fillId="6" borderId="75" xfId="0" applyNumberFormat="1" applyFont="1" applyFill="1" applyBorder="1" applyAlignment="1" applyProtection="1">
      <alignment vertical="center"/>
      <protection locked="0"/>
    </xf>
    <xf numFmtId="176" fontId="10" fillId="12" borderId="69" xfId="0" applyNumberFormat="1" applyFont="1" applyFill="1" applyBorder="1" applyAlignment="1" applyProtection="1">
      <alignment vertical="center"/>
    </xf>
    <xf numFmtId="49" fontId="88" fillId="0" borderId="0" xfId="0" applyNumberFormat="1" applyFont="1" applyAlignment="1" applyProtection="1">
      <alignment horizontal="left" vertical="top"/>
      <protection locked="0"/>
    </xf>
    <xf numFmtId="49" fontId="87" fillId="0" borderId="0" xfId="0" applyNumberFormat="1" applyFont="1" applyAlignment="1" applyProtection="1">
      <alignment horizontal="left" vertical="top"/>
      <protection locked="0"/>
    </xf>
    <xf numFmtId="0" fontId="13" fillId="6" borderId="21" xfId="0" applyFont="1" applyFill="1" applyBorder="1" applyAlignment="1" applyProtection="1">
      <alignment vertical="center" shrinkToFit="1"/>
      <protection locked="0"/>
    </xf>
    <xf numFmtId="0" fontId="13" fillId="6" borderId="22" xfId="0" applyFont="1" applyFill="1" applyBorder="1" applyAlignment="1" applyProtection="1">
      <alignment vertical="center" shrinkToFit="1"/>
      <protection locked="0"/>
    </xf>
    <xf numFmtId="0" fontId="13" fillId="6" borderId="66" xfId="0" applyFont="1" applyFill="1" applyBorder="1" applyAlignment="1" applyProtection="1">
      <alignment vertical="center" shrinkToFit="1"/>
      <protection locked="0"/>
    </xf>
    <xf numFmtId="0" fontId="10" fillId="5" borderId="150" xfId="0" applyFont="1" applyFill="1" applyBorder="1" applyAlignment="1" applyProtection="1">
      <alignment horizontal="center" vertical="center" textRotation="255" shrinkToFit="1"/>
      <protection locked="0"/>
    </xf>
    <xf numFmtId="0" fontId="10" fillId="5" borderId="57" xfId="0" applyFont="1" applyFill="1" applyBorder="1" applyAlignment="1" applyProtection="1">
      <alignment horizontal="center" vertical="center" textRotation="255" shrinkToFit="1"/>
      <protection locked="0"/>
    </xf>
    <xf numFmtId="0" fontId="10" fillId="5" borderId="132" xfId="0" applyFont="1" applyFill="1" applyBorder="1" applyAlignment="1" applyProtection="1">
      <alignment horizontal="center" vertical="center" textRotation="255" shrinkToFit="1"/>
      <protection locked="0"/>
    </xf>
    <xf numFmtId="0" fontId="10" fillId="5" borderId="17" xfId="0" applyFont="1" applyFill="1" applyBorder="1" applyAlignment="1" applyProtection="1">
      <alignment horizontal="center" vertical="center"/>
      <protection locked="0"/>
    </xf>
    <xf numFmtId="0" fontId="15" fillId="5" borderId="15" xfId="0" applyFont="1" applyFill="1" applyBorder="1" applyAlignment="1" applyProtection="1">
      <alignment horizontal="center" vertical="center"/>
      <protection locked="0"/>
    </xf>
    <xf numFmtId="0" fontId="9" fillId="6" borderId="1" xfId="0" applyFont="1" applyFill="1" applyBorder="1" applyAlignment="1" applyProtection="1">
      <alignment horizontal="center" vertical="center"/>
      <protection locked="0"/>
    </xf>
    <xf numFmtId="0" fontId="9" fillId="6" borderId="0" xfId="0" applyFont="1" applyFill="1" applyAlignment="1" applyProtection="1">
      <alignment horizontal="center" vertical="center"/>
      <protection locked="0"/>
    </xf>
    <xf numFmtId="0" fontId="9" fillId="6" borderId="46" xfId="0" applyFont="1" applyFill="1" applyBorder="1" applyAlignment="1" applyProtection="1">
      <alignment horizontal="center" vertical="center"/>
      <protection locked="0"/>
    </xf>
    <xf numFmtId="176" fontId="10" fillId="8" borderId="5" xfId="0" applyNumberFormat="1" applyFont="1" applyFill="1" applyBorder="1" applyAlignment="1" applyProtection="1">
      <alignment horizontal="right" vertical="center" wrapText="1"/>
      <protection locked="0"/>
    </xf>
    <xf numFmtId="176" fontId="15" fillId="8" borderId="5" xfId="0" applyNumberFormat="1" applyFont="1" applyFill="1" applyBorder="1" applyAlignment="1" applyProtection="1">
      <alignment horizontal="right" vertical="center"/>
      <protection locked="0"/>
    </xf>
    <xf numFmtId="176" fontId="10" fillId="8" borderId="5" xfId="0" applyNumberFormat="1" applyFont="1" applyFill="1" applyBorder="1" applyAlignment="1" applyProtection="1">
      <alignment vertical="center"/>
      <protection locked="0"/>
    </xf>
    <xf numFmtId="0" fontId="10" fillId="0" borderId="63" xfId="0" applyFont="1" applyBorder="1" applyAlignment="1" applyProtection="1">
      <alignment horizontal="left" vertical="center"/>
      <protection locked="0"/>
    </xf>
    <xf numFmtId="0" fontId="10" fillId="0" borderId="5" xfId="0" applyFont="1" applyBorder="1" applyAlignment="1" applyProtection="1">
      <alignment horizontal="center" vertical="center"/>
      <protection locked="0"/>
    </xf>
    <xf numFmtId="176" fontId="13" fillId="3" borderId="5" xfId="0" applyNumberFormat="1" applyFont="1" applyFill="1" applyBorder="1" applyAlignment="1" applyProtection="1">
      <alignment vertical="center" shrinkToFit="1"/>
      <protection locked="0"/>
    </xf>
    <xf numFmtId="176" fontId="13" fillId="3" borderId="2" xfId="0" applyNumberFormat="1" applyFont="1" applyFill="1" applyBorder="1" applyAlignment="1" applyProtection="1">
      <alignment vertical="center" shrinkToFit="1"/>
      <protection locked="0"/>
    </xf>
    <xf numFmtId="0" fontId="20" fillId="5" borderId="17" xfId="0" applyFont="1" applyFill="1" applyBorder="1" applyAlignment="1" applyProtection="1">
      <alignment horizontal="center" vertical="center" wrapText="1"/>
      <protection locked="0"/>
    </xf>
    <xf numFmtId="0" fontId="20" fillId="5" borderId="76" xfId="0" applyFont="1" applyFill="1" applyBorder="1" applyAlignment="1" applyProtection="1">
      <alignment horizontal="center" vertical="center" wrapText="1"/>
      <protection locked="0"/>
    </xf>
    <xf numFmtId="0" fontId="10" fillId="5" borderId="108" xfId="0" applyFont="1" applyFill="1" applyBorder="1" applyAlignment="1" applyProtection="1">
      <alignment horizontal="center" vertical="center"/>
      <protection locked="0"/>
    </xf>
    <xf numFmtId="0" fontId="9" fillId="12" borderId="16" xfId="0" applyFont="1" applyFill="1" applyBorder="1" applyAlignment="1" applyProtection="1">
      <alignment horizontal="center" vertical="center"/>
    </xf>
    <xf numFmtId="0" fontId="9" fillId="12" borderId="29" xfId="0" applyFont="1" applyFill="1" applyBorder="1" applyAlignment="1" applyProtection="1">
      <alignment horizontal="center" vertical="center"/>
    </xf>
    <xf numFmtId="0" fontId="9" fillId="12" borderId="10" xfId="0" applyFont="1" applyFill="1" applyBorder="1" applyAlignment="1" applyProtection="1">
      <alignment horizontal="center" vertical="center"/>
    </xf>
    <xf numFmtId="0" fontId="9" fillId="12" borderId="8" xfId="0" applyFont="1" applyFill="1" applyBorder="1" applyAlignment="1" applyProtection="1">
      <alignment horizontal="center" vertical="center"/>
    </xf>
    <xf numFmtId="0" fontId="11" fillId="6" borderId="71" xfId="0" applyFont="1" applyFill="1" applyBorder="1" applyAlignment="1" applyProtection="1">
      <alignment horizontal="center" vertical="center" wrapText="1"/>
      <protection locked="0"/>
    </xf>
    <xf numFmtId="0" fontId="11" fillId="6" borderId="5" xfId="0" applyFont="1" applyFill="1" applyBorder="1" applyAlignment="1" applyProtection="1">
      <alignment horizontal="center" vertical="center" wrapText="1"/>
      <protection locked="0"/>
    </xf>
    <xf numFmtId="0" fontId="11" fillId="6" borderId="72" xfId="0" applyFont="1" applyFill="1" applyBorder="1" applyAlignment="1" applyProtection="1">
      <alignment horizontal="center" vertical="center" wrapText="1"/>
      <protection locked="0"/>
    </xf>
    <xf numFmtId="0" fontId="10" fillId="0" borderId="4" xfId="0" applyFont="1" applyBorder="1" applyAlignment="1" applyProtection="1">
      <alignment horizontal="center" vertical="center" shrinkToFit="1"/>
      <protection locked="0"/>
    </xf>
    <xf numFmtId="0" fontId="10" fillId="0" borderId="0" xfId="0" applyFont="1" applyAlignment="1" applyProtection="1">
      <alignment vertical="center" shrinkToFit="1"/>
      <protection locked="0"/>
    </xf>
    <xf numFmtId="0" fontId="15" fillId="0" borderId="0" xfId="0" applyFont="1" applyAlignment="1" applyProtection="1">
      <alignment vertical="center" shrinkToFit="1"/>
      <protection locked="0"/>
    </xf>
    <xf numFmtId="0" fontId="15" fillId="0" borderId="63" xfId="0" applyFont="1" applyBorder="1" applyAlignment="1" applyProtection="1">
      <alignment vertical="center" shrinkToFit="1"/>
      <protection locked="0"/>
    </xf>
    <xf numFmtId="0" fontId="13" fillId="0" borderId="63" xfId="0" applyFont="1" applyBorder="1" applyAlignment="1" applyProtection="1">
      <alignment horizontal="left" vertical="center"/>
      <protection locked="0"/>
    </xf>
    <xf numFmtId="0" fontId="13" fillId="14" borderId="0" xfId="0" applyFont="1" applyFill="1" applyAlignment="1" applyProtection="1">
      <alignment vertical="center"/>
      <protection locked="0"/>
    </xf>
    <xf numFmtId="0" fontId="10" fillId="0" borderId="14" xfId="0" applyFont="1" applyBorder="1" applyAlignment="1" applyProtection="1">
      <alignment vertical="center"/>
      <protection locked="0"/>
    </xf>
    <xf numFmtId="0" fontId="9" fillId="6" borderId="0" xfId="0" applyFont="1" applyFill="1" applyBorder="1" applyAlignment="1" applyProtection="1">
      <alignment horizontal="center" vertical="center"/>
      <protection locked="0"/>
    </xf>
    <xf numFmtId="0" fontId="34" fillId="12" borderId="16" xfId="0" applyFont="1" applyFill="1" applyBorder="1" applyAlignment="1" applyProtection="1">
      <alignment horizontal="center" vertical="center"/>
    </xf>
    <xf numFmtId="0" fontId="34" fillId="12" borderId="29" xfId="0" applyFont="1" applyFill="1" applyBorder="1" applyAlignment="1" applyProtection="1">
      <alignment horizontal="center" vertical="center"/>
    </xf>
    <xf numFmtId="0" fontId="34" fillId="12" borderId="10" xfId="0" applyFont="1" applyFill="1" applyBorder="1" applyAlignment="1" applyProtection="1">
      <alignment horizontal="center" vertical="center"/>
    </xf>
    <xf numFmtId="0" fontId="34" fillId="12" borderId="8" xfId="0" applyFont="1" applyFill="1" applyBorder="1" applyAlignment="1" applyProtection="1">
      <alignment horizontal="center" vertical="center"/>
    </xf>
    <xf numFmtId="0" fontId="13" fillId="0" borderId="14" xfId="0" applyFont="1" applyBorder="1" applyAlignment="1" applyProtection="1">
      <alignment vertical="center" wrapText="1" shrinkToFit="1"/>
      <protection locked="0"/>
    </xf>
    <xf numFmtId="0" fontId="13" fillId="0" borderId="14" xfId="0" applyFont="1" applyBorder="1" applyAlignment="1" applyProtection="1">
      <alignment horizontal="center" vertical="center" shrinkToFit="1"/>
      <protection locked="0"/>
    </xf>
    <xf numFmtId="0" fontId="13" fillId="0" borderId="89" xfId="0" applyFont="1" applyBorder="1" applyAlignment="1" applyProtection="1">
      <alignment horizontal="center" vertical="center" shrinkToFit="1"/>
      <protection locked="0"/>
    </xf>
    <xf numFmtId="0" fontId="13" fillId="0" borderId="0" xfId="0" applyFont="1" applyBorder="1" applyAlignment="1" applyProtection="1">
      <alignment vertical="center" wrapText="1" shrinkToFit="1"/>
      <protection locked="0"/>
    </xf>
    <xf numFmtId="0" fontId="13" fillId="0" borderId="0" xfId="0" applyFont="1" applyBorder="1" applyAlignment="1" applyProtection="1">
      <alignment horizontal="left" vertical="center" shrinkToFit="1"/>
      <protection locked="0"/>
    </xf>
    <xf numFmtId="0" fontId="13" fillId="0" borderId="63" xfId="0" applyFont="1" applyBorder="1" applyAlignment="1" applyProtection="1">
      <alignment horizontal="left" vertical="center" shrinkToFit="1"/>
      <protection locked="0"/>
    </xf>
    <xf numFmtId="0" fontId="11" fillId="0" borderId="0" xfId="0" applyFont="1" applyAlignment="1" applyProtection="1">
      <alignment horizontal="left" vertical="top" wrapText="1" shrinkToFit="1"/>
      <protection locked="0"/>
    </xf>
    <xf numFmtId="0" fontId="11" fillId="0" borderId="0" xfId="0" applyFont="1" applyAlignment="1" applyProtection="1">
      <alignment horizontal="left" vertical="top" shrinkToFit="1"/>
      <protection locked="0"/>
    </xf>
    <xf numFmtId="0" fontId="15" fillId="4" borderId="22" xfId="0" applyFont="1" applyFill="1" applyBorder="1" applyAlignment="1" applyProtection="1">
      <alignment horizontal="center" vertical="center" wrapText="1"/>
      <protection locked="0"/>
    </xf>
    <xf numFmtId="0" fontId="15" fillId="4" borderId="66" xfId="0" applyFont="1" applyFill="1" applyBorder="1" applyAlignment="1" applyProtection="1">
      <alignment horizontal="center" vertical="center" wrapText="1"/>
      <protection locked="0"/>
    </xf>
    <xf numFmtId="0" fontId="11" fillId="6" borderId="21" xfId="0" applyFont="1" applyFill="1" applyBorder="1" applyAlignment="1" applyProtection="1">
      <alignment horizontal="center" vertical="center" wrapText="1" shrinkToFit="1"/>
      <protection locked="0"/>
    </xf>
    <xf numFmtId="0" fontId="11" fillId="6" borderId="22" xfId="0" applyFont="1" applyFill="1" applyBorder="1" applyAlignment="1" applyProtection="1">
      <alignment horizontal="center" vertical="center" shrinkToFit="1"/>
      <protection locked="0"/>
    </xf>
    <xf numFmtId="0" fontId="11" fillId="6" borderId="66" xfId="0" applyFont="1" applyFill="1" applyBorder="1" applyAlignment="1" applyProtection="1">
      <alignment horizontal="center" vertical="center" shrinkToFit="1"/>
      <protection locked="0"/>
    </xf>
    <xf numFmtId="176" fontId="10" fillId="12" borderId="22" xfId="0" applyNumberFormat="1" applyFont="1" applyFill="1" applyBorder="1" applyAlignment="1" applyProtection="1">
      <alignment vertical="center"/>
    </xf>
    <xf numFmtId="0" fontId="10" fillId="5" borderId="57" xfId="0" applyFont="1" applyFill="1" applyBorder="1" applyAlignment="1" applyProtection="1">
      <alignment horizontal="center" vertical="center"/>
      <protection locked="0"/>
    </xf>
    <xf numFmtId="0" fontId="13" fillId="5" borderId="57" xfId="0" applyFont="1" applyFill="1" applyBorder="1" applyAlignment="1" applyProtection="1">
      <alignment horizontal="center" vertical="center"/>
      <protection locked="0"/>
    </xf>
    <xf numFmtId="176" fontId="10" fillId="12" borderId="0" xfId="0" applyNumberFormat="1" applyFont="1" applyFill="1" applyAlignment="1" applyProtection="1">
      <alignment vertical="center"/>
    </xf>
    <xf numFmtId="0" fontId="10" fillId="5" borderId="97" xfId="0" applyFont="1" applyFill="1" applyBorder="1" applyAlignment="1" applyProtection="1">
      <alignment horizontal="center" vertical="center"/>
      <protection locked="0"/>
    </xf>
    <xf numFmtId="0" fontId="10" fillId="5" borderId="132" xfId="0" applyFont="1" applyFill="1" applyBorder="1" applyAlignment="1" applyProtection="1">
      <alignment horizontal="center" vertical="center"/>
      <protection locked="0"/>
    </xf>
    <xf numFmtId="176" fontId="10" fillId="12" borderId="3" xfId="0" applyNumberFormat="1" applyFont="1" applyFill="1" applyBorder="1" applyAlignment="1" applyProtection="1">
      <alignment vertical="center"/>
    </xf>
    <xf numFmtId="176" fontId="10" fillId="12" borderId="14" xfId="0" applyNumberFormat="1" applyFont="1" applyFill="1" applyBorder="1" applyAlignment="1" applyProtection="1">
      <alignment vertical="center"/>
    </xf>
    <xf numFmtId="0" fontId="13" fillId="0" borderId="71" xfId="0" applyFont="1" applyBorder="1" applyAlignment="1" applyProtection="1">
      <alignment horizontal="center" vertical="center"/>
      <protection locked="0"/>
    </xf>
    <xf numFmtId="49" fontId="10" fillId="6" borderId="139" xfId="0" applyNumberFormat="1" applyFont="1" applyFill="1" applyBorder="1" applyAlignment="1" applyProtection="1">
      <alignment horizontal="center" vertical="center"/>
      <protection locked="0"/>
    </xf>
    <xf numFmtId="49" fontId="10" fillId="6" borderId="101" xfId="0" applyNumberFormat="1" applyFont="1" applyFill="1" applyBorder="1" applyAlignment="1" applyProtection="1">
      <alignment horizontal="center" vertical="center"/>
      <protection locked="0"/>
    </xf>
    <xf numFmtId="0" fontId="13" fillId="6" borderId="218" xfId="0" applyFont="1" applyFill="1" applyBorder="1" applyAlignment="1" applyProtection="1">
      <alignment horizontal="left" vertical="center" shrinkToFit="1"/>
      <protection locked="0"/>
    </xf>
    <xf numFmtId="0" fontId="13" fillId="6" borderId="219" xfId="0" applyFont="1" applyFill="1" applyBorder="1" applyAlignment="1" applyProtection="1">
      <alignment horizontal="left" vertical="center" shrinkToFit="1"/>
      <protection locked="0"/>
    </xf>
    <xf numFmtId="0" fontId="13" fillId="6" borderId="220" xfId="0" applyFont="1" applyFill="1" applyBorder="1" applyAlignment="1" applyProtection="1">
      <alignment horizontal="left" vertical="center" shrinkToFit="1"/>
      <protection locked="0"/>
    </xf>
    <xf numFmtId="0" fontId="10" fillId="0" borderId="67" xfId="0" applyFont="1" applyBorder="1" applyAlignment="1" applyProtection="1">
      <alignment vertical="center"/>
      <protection locked="0"/>
    </xf>
    <xf numFmtId="0" fontId="10" fillId="0" borderId="6" xfId="0" applyFont="1" applyBorder="1" applyAlignment="1" applyProtection="1">
      <alignment vertical="center"/>
      <protection locked="0"/>
    </xf>
    <xf numFmtId="0" fontId="10" fillId="0" borderId="64" xfId="0" applyFont="1" applyBorder="1" applyAlignment="1" applyProtection="1">
      <alignment vertical="center"/>
      <protection locked="0"/>
    </xf>
    <xf numFmtId="0" fontId="13" fillId="5" borderId="136" xfId="0" applyFont="1" applyFill="1" applyBorder="1" applyAlignment="1" applyProtection="1">
      <alignment horizontal="center" vertical="center"/>
      <protection locked="0"/>
    </xf>
    <xf numFmtId="0" fontId="13" fillId="5" borderId="137" xfId="0" applyFont="1" applyFill="1" applyBorder="1" applyAlignment="1" applyProtection="1">
      <alignment horizontal="center" vertical="center"/>
      <protection locked="0"/>
    </xf>
    <xf numFmtId="0" fontId="10" fillId="5" borderId="19" xfId="0" applyFont="1" applyFill="1" applyBorder="1" applyAlignment="1" applyProtection="1">
      <alignment horizontal="center" vertical="center"/>
      <protection locked="0"/>
    </xf>
    <xf numFmtId="0" fontId="10" fillId="5" borderId="50" xfId="0" applyFont="1" applyFill="1" applyBorder="1" applyAlignment="1" applyProtection="1">
      <alignment horizontal="center" vertical="center"/>
      <protection locked="0"/>
    </xf>
    <xf numFmtId="0" fontId="13" fillId="0" borderId="63" xfId="0" applyFont="1" applyBorder="1" applyAlignment="1" applyProtection="1">
      <alignment horizontal="center" vertical="center"/>
      <protection locked="0"/>
    </xf>
    <xf numFmtId="41" fontId="11" fillId="12" borderId="5" xfId="0" applyNumberFormat="1" applyFont="1" applyFill="1" applyBorder="1" applyAlignment="1" applyProtection="1">
      <alignment horizontal="center" vertical="center"/>
    </xf>
    <xf numFmtId="0" fontId="11" fillId="6" borderId="0" xfId="0" applyFont="1" applyFill="1" applyAlignment="1" applyProtection="1">
      <alignment horizontal="center" vertical="center"/>
      <protection locked="0"/>
    </xf>
    <xf numFmtId="0" fontId="11" fillId="6" borderId="46" xfId="0" applyFont="1" applyFill="1" applyBorder="1" applyAlignment="1" applyProtection="1">
      <alignment horizontal="center" vertical="center"/>
      <protection locked="0"/>
    </xf>
    <xf numFmtId="41" fontId="0" fillId="12" borderId="3" xfId="0" applyNumberFormat="1" applyFont="1" applyFill="1" applyBorder="1" applyAlignment="1" applyProtection="1">
      <alignment horizontal="center" vertical="top" wrapText="1"/>
    </xf>
    <xf numFmtId="41" fontId="0" fillId="12" borderId="0" xfId="0" applyNumberFormat="1" applyFont="1" applyFill="1" applyAlignment="1" applyProtection="1">
      <alignment horizontal="center" vertical="top" wrapText="1"/>
    </xf>
    <xf numFmtId="176" fontId="13" fillId="0" borderId="93" xfId="0" applyNumberFormat="1" applyFont="1" applyBorder="1" applyAlignment="1" applyProtection="1">
      <alignment vertical="center"/>
      <protection locked="0"/>
    </xf>
    <xf numFmtId="0" fontId="17" fillId="6" borderId="55" xfId="0" applyFont="1" applyFill="1" applyBorder="1" applyAlignment="1" applyProtection="1">
      <alignment horizontal="center" vertical="center" shrinkToFit="1"/>
      <protection locked="0"/>
    </xf>
    <xf numFmtId="0" fontId="17" fillId="6" borderId="53" xfId="0" applyFont="1" applyFill="1" applyBorder="1" applyAlignment="1" applyProtection="1">
      <alignment horizontal="center" vertical="center" shrinkToFit="1"/>
      <protection locked="0"/>
    </xf>
    <xf numFmtId="49" fontId="10" fillId="6" borderId="142" xfId="0" applyNumberFormat="1" applyFont="1" applyFill="1" applyBorder="1" applyAlignment="1" applyProtection="1">
      <alignment horizontal="center" vertical="center" shrinkToFit="1"/>
      <protection locked="0"/>
    </xf>
    <xf numFmtId="49" fontId="10" fillId="6" borderId="103" xfId="0" applyNumberFormat="1" applyFont="1" applyFill="1" applyBorder="1" applyAlignment="1" applyProtection="1">
      <alignment horizontal="center" vertical="center" shrinkToFit="1"/>
      <protection locked="0"/>
    </xf>
    <xf numFmtId="49" fontId="10" fillId="6" borderId="10" xfId="0" applyNumberFormat="1" applyFont="1" applyFill="1" applyBorder="1" applyAlignment="1" applyProtection="1">
      <alignment horizontal="center" vertical="center" shrinkToFit="1"/>
      <protection locked="0"/>
    </xf>
    <xf numFmtId="49" fontId="10" fillId="6" borderId="102" xfId="0" applyNumberFormat="1" applyFont="1" applyFill="1" applyBorder="1" applyAlignment="1" applyProtection="1">
      <alignment horizontal="center" vertical="center" shrinkToFit="1"/>
      <protection locked="0"/>
    </xf>
    <xf numFmtId="194" fontId="13" fillId="14" borderId="0" xfId="0" applyNumberFormat="1" applyFont="1" applyFill="1" applyAlignment="1" applyProtection="1">
      <alignment vertical="center"/>
      <protection locked="0"/>
    </xf>
    <xf numFmtId="194" fontId="13" fillId="14" borderId="33" xfId="0" applyNumberFormat="1" applyFont="1" applyFill="1" applyBorder="1" applyAlignment="1" applyProtection="1">
      <alignment vertical="center"/>
      <protection locked="0"/>
    </xf>
    <xf numFmtId="49" fontId="10" fillId="6" borderId="5" xfId="0" applyNumberFormat="1" applyFont="1" applyFill="1" applyBorder="1" applyAlignment="1" applyProtection="1">
      <alignment vertical="center" shrinkToFit="1"/>
      <protection locked="0"/>
    </xf>
    <xf numFmtId="49" fontId="10" fillId="6" borderId="8" xfId="0" applyNumberFormat="1" applyFont="1" applyFill="1" applyBorder="1" applyAlignment="1" applyProtection="1">
      <alignment vertical="center" shrinkToFit="1"/>
      <protection locked="0"/>
    </xf>
    <xf numFmtId="0" fontId="11" fillId="5" borderId="57" xfId="0" applyFont="1" applyFill="1" applyBorder="1" applyAlignment="1" applyProtection="1">
      <alignment vertical="center" wrapText="1" shrinkToFit="1"/>
      <protection locked="0"/>
    </xf>
    <xf numFmtId="0" fontId="13" fillId="5" borderId="1" xfId="0" applyFont="1" applyFill="1" applyBorder="1" applyAlignment="1" applyProtection="1">
      <alignment horizontal="center" vertical="center" wrapText="1" shrinkToFit="1"/>
      <protection locked="0"/>
    </xf>
    <xf numFmtId="0" fontId="13" fillId="5" borderId="0" xfId="0" applyFont="1" applyFill="1" applyAlignment="1" applyProtection="1">
      <alignment horizontal="center" vertical="center" shrinkToFit="1"/>
      <protection locked="0"/>
    </xf>
    <xf numFmtId="0" fontId="13" fillId="5" borderId="63" xfId="0" applyFont="1" applyFill="1" applyBorder="1" applyAlignment="1" applyProtection="1">
      <alignment horizontal="center" vertical="center" shrinkToFit="1"/>
      <protection locked="0"/>
    </xf>
    <xf numFmtId="0" fontId="13" fillId="5" borderId="10" xfId="0" applyFont="1" applyFill="1" applyBorder="1" applyAlignment="1" applyProtection="1">
      <alignment horizontal="center" vertical="center" shrinkToFit="1"/>
      <protection locked="0"/>
    </xf>
    <xf numFmtId="0" fontId="13" fillId="5" borderId="5" xfId="0" applyFont="1" applyFill="1" applyBorder="1" applyAlignment="1" applyProtection="1">
      <alignment horizontal="center" vertical="center" shrinkToFit="1"/>
      <protection locked="0"/>
    </xf>
    <xf numFmtId="0" fontId="13" fillId="5" borderId="72" xfId="0" applyFont="1" applyFill="1" applyBorder="1" applyAlignment="1" applyProtection="1">
      <alignment horizontal="center" vertical="center" shrinkToFit="1"/>
      <protection locked="0"/>
    </xf>
    <xf numFmtId="49" fontId="10" fillId="6" borderId="152" xfId="0" applyNumberFormat="1" applyFont="1" applyFill="1" applyBorder="1" applyAlignment="1" applyProtection="1">
      <alignment horizontal="center" vertical="center"/>
      <protection locked="0"/>
    </xf>
    <xf numFmtId="49" fontId="10" fillId="6" borderId="106" xfId="0" applyNumberFormat="1" applyFont="1" applyFill="1" applyBorder="1" applyAlignment="1" applyProtection="1">
      <alignment horizontal="center" vertical="center"/>
      <protection locked="0"/>
    </xf>
    <xf numFmtId="0" fontId="13" fillId="6" borderId="77" xfId="0" applyFont="1" applyFill="1" applyBorder="1" applyAlignment="1" applyProtection="1">
      <alignment vertical="center" wrapText="1"/>
      <protection locked="0"/>
    </xf>
    <xf numFmtId="0" fontId="13" fillId="6" borderId="153" xfId="0" applyFont="1" applyFill="1" applyBorder="1" applyAlignment="1" applyProtection="1">
      <alignment vertical="center" wrapText="1"/>
      <protection locked="0"/>
    </xf>
    <xf numFmtId="194" fontId="13" fillId="14" borderId="77" xfId="0" applyNumberFormat="1" applyFont="1" applyFill="1" applyBorder="1" applyAlignment="1" applyProtection="1">
      <alignment vertical="center"/>
      <protection locked="0"/>
    </xf>
    <xf numFmtId="49" fontId="10" fillId="6" borderId="133" xfId="0" applyNumberFormat="1" applyFont="1" applyFill="1" applyBorder="1" applyAlignment="1" applyProtection="1">
      <alignment horizontal="center" vertical="center"/>
      <protection locked="0"/>
    </xf>
    <xf numFmtId="49" fontId="10" fillId="6" borderId="154" xfId="0" applyNumberFormat="1" applyFont="1" applyFill="1" applyBorder="1" applyAlignment="1" applyProtection="1">
      <alignment horizontal="center" vertical="center"/>
      <protection locked="0"/>
    </xf>
    <xf numFmtId="49" fontId="10" fillId="6" borderId="146" xfId="0" applyNumberFormat="1" applyFont="1" applyFill="1" applyBorder="1" applyAlignment="1" applyProtection="1">
      <alignment horizontal="center" vertical="center"/>
      <protection locked="0"/>
    </xf>
    <xf numFmtId="49" fontId="10" fillId="6" borderId="147" xfId="0" applyNumberFormat="1" applyFont="1" applyFill="1" applyBorder="1" applyAlignment="1" applyProtection="1">
      <alignment horizontal="center" vertical="center"/>
      <protection locked="0"/>
    </xf>
    <xf numFmtId="49" fontId="13" fillId="6" borderId="148" xfId="0" applyNumberFormat="1" applyFont="1" applyFill="1" applyBorder="1" applyAlignment="1" applyProtection="1">
      <alignment vertical="center"/>
      <protection locked="0"/>
    </xf>
    <xf numFmtId="49" fontId="13" fillId="6" borderId="149" xfId="0" applyNumberFormat="1" applyFont="1" applyFill="1" applyBorder="1" applyAlignment="1" applyProtection="1">
      <alignment vertical="center"/>
      <protection locked="0"/>
    </xf>
    <xf numFmtId="176" fontId="10" fillId="7" borderId="69" xfId="0" applyNumberFormat="1" applyFont="1" applyFill="1" applyBorder="1" applyAlignment="1" applyProtection="1">
      <alignment vertical="center"/>
    </xf>
    <xf numFmtId="0" fontId="11" fillId="5" borderId="150" xfId="0" applyFont="1" applyFill="1" applyBorder="1" applyAlignment="1" applyProtection="1">
      <alignment vertical="center" wrapText="1" shrinkToFit="1"/>
      <protection locked="0"/>
    </xf>
    <xf numFmtId="0" fontId="11" fillId="5" borderId="99" xfId="0" applyFont="1" applyFill="1" applyBorder="1" applyAlignment="1" applyProtection="1">
      <alignment vertical="center" wrapText="1" shrinkToFit="1"/>
      <protection locked="0"/>
    </xf>
    <xf numFmtId="49" fontId="13" fillId="5" borderId="1" xfId="0" applyNumberFormat="1" applyFont="1" applyFill="1" applyBorder="1" applyAlignment="1" applyProtection="1">
      <alignment horizontal="center" vertical="center" wrapText="1" shrinkToFit="1"/>
      <protection locked="0"/>
    </xf>
    <xf numFmtId="49" fontId="13" fillId="5" borderId="0" xfId="0" applyNumberFormat="1" applyFont="1" applyFill="1" applyAlignment="1" applyProtection="1">
      <alignment horizontal="center" vertical="center" shrinkToFit="1"/>
      <protection locked="0"/>
    </xf>
    <xf numFmtId="49" fontId="13" fillId="5" borderId="63" xfId="0" applyNumberFormat="1" applyFont="1" applyFill="1" applyBorder="1" applyAlignment="1" applyProtection="1">
      <alignment horizontal="center" vertical="center" shrinkToFit="1"/>
      <protection locked="0"/>
    </xf>
    <xf numFmtId="49" fontId="13" fillId="5" borderId="10" xfId="0" applyNumberFormat="1" applyFont="1" applyFill="1" applyBorder="1" applyAlignment="1" applyProtection="1">
      <alignment horizontal="center" vertical="center" shrinkToFit="1"/>
      <protection locked="0"/>
    </xf>
    <xf numFmtId="49" fontId="13" fillId="5" borderId="5" xfId="0" applyNumberFormat="1" applyFont="1" applyFill="1" applyBorder="1" applyAlignment="1" applyProtection="1">
      <alignment horizontal="center" vertical="center" shrinkToFit="1"/>
      <protection locked="0"/>
    </xf>
    <xf numFmtId="49" fontId="13" fillId="5" borderId="72" xfId="0" applyNumberFormat="1" applyFont="1" applyFill="1" applyBorder="1" applyAlignment="1" applyProtection="1">
      <alignment horizontal="center" vertical="center" shrinkToFit="1"/>
      <protection locked="0"/>
    </xf>
    <xf numFmtId="49" fontId="13" fillId="6" borderId="77" xfId="0" applyNumberFormat="1" applyFont="1" applyFill="1" applyBorder="1" applyAlignment="1" applyProtection="1">
      <alignment vertical="center" wrapText="1"/>
      <protection locked="0"/>
    </xf>
    <xf numFmtId="49" fontId="13" fillId="6" borderId="153" xfId="0" applyNumberFormat="1" applyFont="1" applyFill="1" applyBorder="1" applyAlignment="1" applyProtection="1">
      <alignment vertical="center" wrapText="1"/>
      <protection locked="0"/>
    </xf>
    <xf numFmtId="49" fontId="10" fillId="6" borderId="10" xfId="0" applyNumberFormat="1" applyFont="1" applyFill="1" applyBorder="1" applyAlignment="1" applyProtection="1">
      <alignment horizontal="center" vertical="center"/>
      <protection locked="0"/>
    </xf>
    <xf numFmtId="49" fontId="10" fillId="6" borderId="102" xfId="0" applyNumberFormat="1" applyFont="1" applyFill="1" applyBorder="1" applyAlignment="1" applyProtection="1">
      <alignment horizontal="center" vertical="center"/>
      <protection locked="0"/>
    </xf>
    <xf numFmtId="49" fontId="13" fillId="6" borderId="5" xfId="0" applyNumberFormat="1" applyFont="1" applyFill="1" applyBorder="1" applyAlignment="1" applyProtection="1">
      <alignment vertical="center" wrapText="1"/>
      <protection locked="0"/>
    </xf>
    <xf numFmtId="49" fontId="13" fillId="6" borderId="8" xfId="0" applyNumberFormat="1" applyFont="1" applyFill="1" applyBorder="1" applyAlignment="1" applyProtection="1">
      <alignment vertical="center" wrapText="1"/>
      <protection locked="0"/>
    </xf>
    <xf numFmtId="49" fontId="13" fillId="6" borderId="95" xfId="0" applyNumberFormat="1" applyFont="1" applyFill="1" applyBorder="1" applyAlignment="1" applyProtection="1">
      <alignment vertical="center" wrapText="1"/>
      <protection locked="0"/>
    </xf>
    <xf numFmtId="49" fontId="13" fillId="6" borderId="127" xfId="0" applyNumberFormat="1" applyFont="1" applyFill="1" applyBorder="1" applyAlignment="1" applyProtection="1">
      <alignment vertical="center" wrapText="1"/>
      <protection locked="0"/>
    </xf>
    <xf numFmtId="194" fontId="13" fillId="14" borderId="95" xfId="0" applyNumberFormat="1" applyFont="1" applyFill="1" applyBorder="1" applyAlignment="1" applyProtection="1">
      <alignment vertical="center"/>
      <protection locked="0"/>
    </xf>
    <xf numFmtId="49" fontId="10" fillId="6" borderId="1" xfId="0" applyNumberFormat="1" applyFont="1" applyFill="1" applyBorder="1" applyAlignment="1" applyProtection="1">
      <alignment horizontal="center" vertical="center"/>
      <protection locked="0"/>
    </xf>
    <xf numFmtId="49" fontId="10" fillId="6" borderId="104" xfId="0" applyNumberFormat="1" applyFont="1" applyFill="1" applyBorder="1" applyAlignment="1" applyProtection="1">
      <alignment horizontal="center" vertical="center"/>
      <protection locked="0"/>
    </xf>
    <xf numFmtId="0" fontId="13" fillId="6" borderId="0" xfId="0" applyFont="1" applyFill="1" applyAlignment="1" applyProtection="1">
      <alignment vertical="center" shrinkToFit="1"/>
      <protection locked="0"/>
    </xf>
    <xf numFmtId="0" fontId="13" fillId="6" borderId="46" xfId="0" applyFont="1" applyFill="1" applyBorder="1" applyAlignment="1" applyProtection="1">
      <alignment vertical="center" shrinkToFit="1"/>
      <protection locked="0"/>
    </xf>
    <xf numFmtId="194" fontId="13" fillId="14" borderId="156" xfId="0" applyNumberFormat="1" applyFont="1" applyFill="1" applyBorder="1" applyAlignment="1" applyProtection="1">
      <alignment vertical="center"/>
      <protection locked="0"/>
    </xf>
    <xf numFmtId="0" fontId="13" fillId="6" borderId="75" xfId="0" applyFont="1" applyFill="1" applyBorder="1" applyAlignment="1" applyProtection="1">
      <alignment vertical="center"/>
      <protection locked="0"/>
    </xf>
    <xf numFmtId="49" fontId="10" fillId="6" borderId="20" xfId="0" applyNumberFormat="1" applyFont="1" applyFill="1" applyBorder="1" applyAlignment="1" applyProtection="1">
      <alignment horizontal="center" vertical="center"/>
      <protection locked="0"/>
    </xf>
    <xf numFmtId="49" fontId="10" fillId="6" borderId="141" xfId="0" applyNumberFormat="1" applyFont="1" applyFill="1" applyBorder="1" applyAlignment="1" applyProtection="1">
      <alignment horizontal="center" vertical="center"/>
      <protection locked="0"/>
    </xf>
    <xf numFmtId="0" fontId="13" fillId="6" borderId="4" xfId="0" applyFont="1" applyFill="1" applyBorder="1" applyAlignment="1" applyProtection="1">
      <alignment vertical="center"/>
      <protection locked="0"/>
    </xf>
    <xf numFmtId="0" fontId="13" fillId="6" borderId="83" xfId="0" applyFont="1" applyFill="1" applyBorder="1" applyAlignment="1" applyProtection="1">
      <alignment vertical="center"/>
      <protection locked="0"/>
    </xf>
    <xf numFmtId="49" fontId="88" fillId="0" borderId="0" xfId="0" applyNumberFormat="1" applyFont="1" applyAlignment="1" applyProtection="1">
      <alignment horizontal="left" vertical="top" wrapText="1" shrinkToFit="1"/>
      <protection locked="0"/>
    </xf>
    <xf numFmtId="49" fontId="13" fillId="0" borderId="0" xfId="0" applyNumberFormat="1" applyFont="1" applyAlignment="1" applyProtection="1">
      <alignment horizontal="left" vertical="top" shrinkToFit="1"/>
      <protection locked="0"/>
    </xf>
    <xf numFmtId="0" fontId="10" fillId="6" borderId="147" xfId="0" applyFont="1" applyFill="1" applyBorder="1" applyAlignment="1" applyProtection="1">
      <alignment horizontal="center" vertical="center"/>
      <protection locked="0"/>
    </xf>
    <xf numFmtId="0" fontId="13" fillId="6" borderId="148" xfId="0" applyFont="1" applyFill="1" applyBorder="1" applyAlignment="1" applyProtection="1">
      <alignment vertical="center"/>
      <protection locked="0"/>
    </xf>
    <xf numFmtId="0" fontId="13" fillId="6" borderId="149" xfId="0" applyFont="1" applyFill="1" applyBorder="1" applyAlignment="1" applyProtection="1">
      <alignment vertical="center"/>
      <protection locked="0"/>
    </xf>
    <xf numFmtId="0" fontId="10" fillId="6" borderId="141" xfId="0" applyFont="1" applyFill="1" applyBorder="1" applyAlignment="1" applyProtection="1">
      <alignment horizontal="center" vertical="center"/>
      <protection locked="0"/>
    </xf>
    <xf numFmtId="0" fontId="13" fillId="6" borderId="6" xfId="0" applyFont="1" applyFill="1" applyBorder="1" applyAlignment="1" applyProtection="1">
      <alignment vertical="center"/>
      <protection locked="0"/>
    </xf>
    <xf numFmtId="0" fontId="13" fillId="6" borderId="74" xfId="0" applyFont="1" applyFill="1" applyBorder="1" applyAlignment="1" applyProtection="1">
      <alignment vertical="center"/>
      <protection locked="0"/>
    </xf>
    <xf numFmtId="0" fontId="10" fillId="5" borderId="67" xfId="0" applyFont="1" applyFill="1" applyBorder="1" applyAlignment="1" applyProtection="1">
      <alignment horizontal="center" vertical="center" textRotation="255" shrinkToFit="1"/>
      <protection locked="0"/>
    </xf>
    <xf numFmtId="0" fontId="10" fillId="5" borderId="48" xfId="0" applyFont="1" applyFill="1" applyBorder="1" applyAlignment="1" applyProtection="1">
      <alignment horizontal="center" vertical="center" textRotation="255" shrinkToFit="1"/>
      <protection locked="0"/>
    </xf>
    <xf numFmtId="0" fontId="10" fillId="5" borderId="32" xfId="0" applyFont="1" applyFill="1" applyBorder="1" applyAlignment="1" applyProtection="1">
      <alignment horizontal="center" vertical="center" textRotation="255" shrinkToFit="1"/>
      <protection locked="0"/>
    </xf>
    <xf numFmtId="0" fontId="10" fillId="5" borderId="46" xfId="0" applyFont="1" applyFill="1" applyBorder="1" applyAlignment="1" applyProtection="1">
      <alignment horizontal="center" vertical="center" textRotation="255" shrinkToFit="1"/>
      <protection locked="0"/>
    </xf>
    <xf numFmtId="0" fontId="10" fillId="5" borderId="68" xfId="0" applyFont="1" applyFill="1" applyBorder="1" applyAlignment="1" applyProtection="1">
      <alignment horizontal="center" vertical="center" textRotation="255" shrinkToFit="1"/>
      <protection locked="0"/>
    </xf>
    <xf numFmtId="0" fontId="10" fillId="5" borderId="84" xfId="0" applyFont="1" applyFill="1" applyBorder="1" applyAlignment="1" applyProtection="1">
      <alignment horizontal="center" vertical="center" textRotation="255" shrinkToFit="1"/>
      <protection locked="0"/>
    </xf>
    <xf numFmtId="0" fontId="10" fillId="0" borderId="0" xfId="0" applyFont="1" applyBorder="1" applyAlignment="1" applyProtection="1">
      <alignment horizontal="left" vertical="center"/>
      <protection locked="0"/>
    </xf>
    <xf numFmtId="0" fontId="9" fillId="6" borderId="3" xfId="0" applyFont="1" applyFill="1" applyBorder="1" applyAlignment="1" applyProtection="1">
      <alignment horizontal="center" vertical="center"/>
      <protection locked="0"/>
    </xf>
    <xf numFmtId="0" fontId="9" fillId="6" borderId="29" xfId="0" applyFont="1" applyFill="1" applyBorder="1" applyAlignment="1" applyProtection="1">
      <alignment horizontal="center" vertical="center"/>
      <protection locked="0"/>
    </xf>
    <xf numFmtId="0" fontId="9" fillId="6" borderId="16" xfId="0" applyFont="1" applyFill="1" applyBorder="1" applyAlignment="1" applyProtection="1">
      <alignment horizontal="center" vertical="center"/>
      <protection locked="0"/>
    </xf>
    <xf numFmtId="0" fontId="10" fillId="5" borderId="164" xfId="0" applyFont="1" applyFill="1" applyBorder="1" applyAlignment="1" applyProtection="1">
      <alignment horizontal="center" vertical="center"/>
      <protection locked="0"/>
    </xf>
    <xf numFmtId="0" fontId="13" fillId="0" borderId="0" xfId="0" applyFont="1" applyFill="1" applyBorder="1" applyAlignment="1" applyProtection="1">
      <alignment vertical="center" wrapText="1" shrinkToFit="1"/>
      <protection locked="0"/>
    </xf>
    <xf numFmtId="0" fontId="13" fillId="0" borderId="0" xfId="0" applyFont="1" applyFill="1" applyBorder="1" applyAlignment="1" applyProtection="1">
      <alignment horizontal="left" vertical="center" shrinkToFit="1"/>
      <protection locked="0"/>
    </xf>
    <xf numFmtId="0" fontId="13" fillId="0" borderId="63" xfId="0" applyFont="1" applyFill="1" applyBorder="1" applyAlignment="1" applyProtection="1">
      <alignment horizontal="left" vertical="center" shrinkToFit="1"/>
      <protection locked="0"/>
    </xf>
    <xf numFmtId="49" fontId="10" fillId="5" borderId="68" xfId="0" applyNumberFormat="1" applyFont="1" applyFill="1" applyBorder="1" applyAlignment="1" applyProtection="1">
      <alignment horizontal="center" vertical="center"/>
      <protection locked="0"/>
    </xf>
    <xf numFmtId="0" fontId="10" fillId="0" borderId="0" xfId="0" applyFont="1" applyAlignment="1" applyProtection="1">
      <alignment horizontal="center" vertical="center"/>
      <protection locked="0"/>
    </xf>
    <xf numFmtId="0" fontId="10" fillId="0" borderId="63" xfId="0" applyFont="1" applyBorder="1" applyAlignment="1" applyProtection="1">
      <alignment horizontal="center" vertical="center"/>
      <protection locked="0"/>
    </xf>
    <xf numFmtId="0" fontId="11" fillId="6" borderId="10" xfId="0" applyFont="1" applyFill="1" applyBorder="1" applyAlignment="1" applyProtection="1">
      <alignment horizontal="center" vertical="center" wrapText="1"/>
      <protection locked="0"/>
    </xf>
    <xf numFmtId="0" fontId="13" fillId="6" borderId="3" xfId="0" applyFont="1" applyFill="1" applyBorder="1" applyAlignment="1" applyProtection="1">
      <alignment horizontal="center" vertical="center"/>
      <protection locked="0"/>
    </xf>
    <xf numFmtId="0" fontId="13" fillId="6" borderId="29" xfId="0" applyFont="1" applyFill="1" applyBorder="1" applyAlignment="1" applyProtection="1">
      <alignment horizontal="center" vertical="center"/>
      <protection locked="0"/>
    </xf>
    <xf numFmtId="49" fontId="10" fillId="5" borderId="36" xfId="0" applyNumberFormat="1" applyFont="1" applyFill="1" applyBorder="1" applyAlignment="1" applyProtection="1">
      <alignment horizontal="center" vertical="center"/>
      <protection locked="0"/>
    </xf>
    <xf numFmtId="49" fontId="10" fillId="5" borderId="114" xfId="0" applyNumberFormat="1" applyFont="1" applyFill="1" applyBorder="1" applyAlignment="1" applyProtection="1">
      <alignment horizontal="center" vertical="center"/>
      <protection locked="0"/>
    </xf>
    <xf numFmtId="176" fontId="15" fillId="12" borderId="33" xfId="0" applyNumberFormat="1" applyFont="1" applyFill="1" applyBorder="1" applyAlignment="1" applyProtection="1">
      <alignment vertical="center"/>
    </xf>
    <xf numFmtId="0" fontId="13" fillId="6" borderId="33" xfId="0" applyFont="1" applyFill="1" applyBorder="1" applyAlignment="1" applyProtection="1">
      <alignment vertical="center" wrapText="1"/>
      <protection locked="0"/>
    </xf>
    <xf numFmtId="0" fontId="13" fillId="6" borderId="114" xfId="0" applyFont="1" applyFill="1" applyBorder="1" applyAlignment="1" applyProtection="1">
      <alignment vertical="center" wrapText="1"/>
      <protection locked="0"/>
    </xf>
    <xf numFmtId="0" fontId="13" fillId="6" borderId="133" xfId="0" applyFont="1" applyFill="1" applyBorder="1" applyAlignment="1" applyProtection="1">
      <alignment vertical="center" shrinkToFit="1"/>
      <protection locked="0"/>
    </xf>
    <xf numFmtId="0" fontId="13" fillId="6" borderId="95" xfId="0" applyFont="1" applyFill="1" applyBorder="1" applyAlignment="1" applyProtection="1">
      <alignment vertical="center" shrinkToFit="1"/>
      <protection locked="0"/>
    </xf>
    <xf numFmtId="0" fontId="13" fillId="6" borderId="127" xfId="0" applyFont="1" applyFill="1" applyBorder="1" applyAlignment="1" applyProtection="1">
      <alignment vertical="center" shrinkToFit="1"/>
      <protection locked="0"/>
    </xf>
    <xf numFmtId="0" fontId="10" fillId="6" borderId="36" xfId="0" applyFont="1" applyFill="1" applyBorder="1" applyAlignment="1" applyProtection="1">
      <alignment vertical="center" wrapText="1"/>
      <protection locked="0"/>
    </xf>
    <xf numFmtId="0" fontId="0" fillId="0" borderId="33" xfId="0" applyFont="1" applyBorder="1" applyAlignment="1" applyProtection="1">
      <alignment vertical="center"/>
      <protection locked="0"/>
    </xf>
    <xf numFmtId="0" fontId="0" fillId="0" borderId="0" xfId="0" applyFont="1" applyAlignment="1" applyProtection="1">
      <alignment vertical="center"/>
      <protection locked="0"/>
    </xf>
    <xf numFmtId="0" fontId="0" fillId="0" borderId="63" xfId="0" applyFont="1" applyBorder="1" applyAlignment="1" applyProtection="1">
      <alignment vertical="center"/>
      <protection locked="0"/>
    </xf>
    <xf numFmtId="49" fontId="10" fillId="5" borderId="162" xfId="0" applyNumberFormat="1" applyFont="1" applyFill="1" applyBorder="1" applyAlignment="1" applyProtection="1">
      <alignment horizontal="center" vertical="center"/>
      <protection locked="0"/>
    </xf>
    <xf numFmtId="49" fontId="10" fillId="5" borderId="126" xfId="0" applyNumberFormat="1" applyFont="1" applyFill="1" applyBorder="1" applyAlignment="1" applyProtection="1">
      <alignment horizontal="center" vertical="center"/>
      <protection locked="0"/>
    </xf>
    <xf numFmtId="176" fontId="15" fillId="12" borderId="93" xfId="0" applyNumberFormat="1" applyFont="1" applyFill="1" applyBorder="1" applyAlignment="1" applyProtection="1">
      <alignment vertical="center"/>
    </xf>
    <xf numFmtId="0" fontId="13" fillId="6" borderId="47" xfId="0" applyFont="1" applyFill="1" applyBorder="1" applyAlignment="1" applyProtection="1">
      <alignment vertical="center" shrinkToFit="1"/>
      <protection locked="0"/>
    </xf>
    <xf numFmtId="0" fontId="11" fillId="5" borderId="134" xfId="0" applyFont="1" applyFill="1" applyBorder="1" applyAlignment="1" applyProtection="1">
      <alignment vertical="center"/>
      <protection locked="0"/>
    </xf>
    <xf numFmtId="0" fontId="11" fillId="5" borderId="161" xfId="0" applyFont="1" applyFill="1" applyBorder="1" applyAlignment="1" applyProtection="1">
      <alignment vertical="center"/>
      <protection locked="0"/>
    </xf>
    <xf numFmtId="0" fontId="10" fillId="0" borderId="0" xfId="0" applyFont="1" applyAlignment="1" applyProtection="1">
      <alignment vertical="center"/>
      <protection locked="0"/>
    </xf>
    <xf numFmtId="49" fontId="10" fillId="5" borderId="163" xfId="0" applyNumberFormat="1" applyFont="1" applyFill="1" applyBorder="1" applyAlignment="1" applyProtection="1">
      <alignment horizontal="center" vertical="center"/>
      <protection locked="0"/>
    </xf>
    <xf numFmtId="49" fontId="10" fillId="5" borderId="160" xfId="0" applyNumberFormat="1" applyFont="1" applyFill="1" applyBorder="1" applyAlignment="1" applyProtection="1">
      <alignment horizontal="center" vertical="center"/>
      <protection locked="0"/>
    </xf>
    <xf numFmtId="0" fontId="13" fillId="6" borderId="96" xfId="0" applyFont="1" applyFill="1" applyBorder="1" applyAlignment="1" applyProtection="1">
      <alignment vertical="center"/>
      <protection locked="0"/>
    </xf>
    <xf numFmtId="176" fontId="15" fillId="12" borderId="69" xfId="0" applyNumberFormat="1" applyFont="1" applyFill="1" applyBorder="1" applyAlignment="1" applyProtection="1">
      <alignment vertical="center"/>
    </xf>
    <xf numFmtId="49" fontId="10" fillId="5" borderId="118" xfId="0" applyNumberFormat="1" applyFont="1" applyFill="1" applyBorder="1" applyAlignment="1" applyProtection="1">
      <alignment horizontal="center" vertical="center"/>
      <protection locked="0"/>
    </xf>
    <xf numFmtId="0" fontId="10" fillId="5" borderId="153" xfId="0" applyFont="1" applyFill="1" applyBorder="1" applyAlignment="1" applyProtection="1">
      <alignment horizontal="center" vertical="center"/>
      <protection locked="0"/>
    </xf>
    <xf numFmtId="0" fontId="15" fillId="5" borderId="32" xfId="0" applyFont="1" applyFill="1" applyBorder="1" applyAlignment="1" applyProtection="1">
      <alignment horizontal="center" vertical="center" textRotation="255" shrinkToFit="1"/>
      <protection locked="0"/>
    </xf>
    <xf numFmtId="0" fontId="15" fillId="5" borderId="46" xfId="0" applyFont="1" applyFill="1" applyBorder="1" applyAlignment="1" applyProtection="1">
      <alignment horizontal="center" vertical="center" textRotation="255" shrinkToFit="1"/>
      <protection locked="0"/>
    </xf>
    <xf numFmtId="0" fontId="15" fillId="5" borderId="164" xfId="0" applyFont="1" applyFill="1" applyBorder="1" applyAlignment="1" applyProtection="1">
      <alignment horizontal="center" vertical="center"/>
      <protection locked="0"/>
    </xf>
    <xf numFmtId="176" fontId="15" fillId="12" borderId="0" xfId="0" applyNumberFormat="1" applyFont="1" applyFill="1" applyBorder="1" applyAlignment="1" applyProtection="1">
      <alignment horizontal="center" vertical="center"/>
      <protection locked="0"/>
    </xf>
    <xf numFmtId="0" fontId="13" fillId="0" borderId="3" xfId="0" applyFont="1" applyBorder="1" applyAlignment="1" applyProtection="1">
      <alignment horizontal="center" vertical="center" shrinkToFit="1"/>
      <protection locked="0"/>
    </xf>
    <xf numFmtId="0" fontId="11" fillId="6" borderId="16" xfId="0" applyFont="1" applyFill="1" applyBorder="1" applyAlignment="1" applyProtection="1">
      <alignment shrinkToFit="1"/>
      <protection locked="0"/>
    </xf>
    <xf numFmtId="0" fontId="0" fillId="0" borderId="3" xfId="0" applyFont="1" applyBorder="1" applyAlignment="1" applyProtection="1">
      <alignment shrinkToFit="1"/>
      <protection locked="0"/>
    </xf>
    <xf numFmtId="0" fontId="0" fillId="0" borderId="29" xfId="0" applyFont="1" applyBorder="1" applyAlignment="1" applyProtection="1">
      <alignment shrinkToFit="1"/>
      <protection locked="0"/>
    </xf>
    <xf numFmtId="0" fontId="11" fillId="6" borderId="10" xfId="0" applyFont="1" applyFill="1" applyBorder="1" applyAlignment="1" applyProtection="1">
      <alignment vertical="center" wrapText="1" shrinkToFit="1"/>
      <protection locked="0"/>
    </xf>
    <xf numFmtId="0" fontId="11" fillId="6" borderId="5" xfId="0" applyFont="1" applyFill="1" applyBorder="1" applyAlignment="1" applyProtection="1">
      <alignment vertical="center" shrinkToFit="1"/>
      <protection locked="0"/>
    </xf>
    <xf numFmtId="0" fontId="11" fillId="6" borderId="8" xfId="0" applyFont="1" applyFill="1" applyBorder="1" applyAlignment="1" applyProtection="1">
      <alignment vertical="center" shrinkToFit="1"/>
      <protection locked="0"/>
    </xf>
    <xf numFmtId="0" fontId="23" fillId="6" borderId="18" xfId="0" applyFont="1" applyFill="1" applyBorder="1" applyAlignment="1" applyProtection="1">
      <alignment vertical="top" shrinkToFit="1"/>
      <protection locked="0"/>
    </xf>
    <xf numFmtId="0" fontId="23" fillId="6" borderId="14" xfId="0" applyFont="1" applyFill="1" applyBorder="1" applyAlignment="1" applyProtection="1">
      <alignment vertical="top" shrinkToFit="1"/>
      <protection locked="0"/>
    </xf>
    <xf numFmtId="0" fontId="23" fillId="6" borderId="84" xfId="0" applyFont="1" applyFill="1" applyBorder="1" applyAlignment="1" applyProtection="1">
      <alignment vertical="top" shrinkToFit="1"/>
      <protection locked="0"/>
    </xf>
    <xf numFmtId="0" fontId="13" fillId="12" borderId="16" xfId="0" applyFont="1" applyFill="1" applyBorder="1" applyAlignment="1" applyProtection="1">
      <alignment horizontal="center" vertical="center"/>
    </xf>
    <xf numFmtId="0" fontId="13" fillId="12" borderId="18" xfId="0" applyFont="1" applyFill="1" applyBorder="1" applyAlignment="1" applyProtection="1">
      <alignment horizontal="center" vertical="center"/>
    </xf>
    <xf numFmtId="0" fontId="13" fillId="12" borderId="3" xfId="0" applyFont="1" applyFill="1" applyBorder="1" applyAlignment="1" applyProtection="1">
      <alignment horizontal="center" vertical="center"/>
    </xf>
    <xf numFmtId="0" fontId="13" fillId="12" borderId="14" xfId="0" applyFont="1" applyFill="1" applyBorder="1" applyAlignment="1" applyProtection="1">
      <alignment horizontal="center" vertical="center"/>
    </xf>
    <xf numFmtId="0" fontId="13" fillId="0" borderId="71" xfId="0" applyFont="1" applyBorder="1" applyAlignment="1" applyProtection="1">
      <alignment vertical="center" shrinkToFit="1"/>
      <protection locked="0"/>
    </xf>
    <xf numFmtId="0" fontId="13" fillId="0" borderId="14" xfId="0" applyFont="1" applyBorder="1" applyAlignment="1" applyProtection="1">
      <alignment vertical="center" shrinkToFit="1"/>
      <protection locked="0"/>
    </xf>
    <xf numFmtId="0" fontId="13" fillId="0" borderId="89" xfId="0" applyFont="1" applyBorder="1" applyAlignment="1" applyProtection="1">
      <alignment vertical="center" shrinkToFit="1"/>
      <protection locked="0"/>
    </xf>
    <xf numFmtId="0" fontId="26" fillId="5" borderId="97" xfId="0" applyFont="1" applyFill="1" applyBorder="1" applyAlignment="1" applyProtection="1">
      <alignment horizontal="center" vertical="center"/>
      <protection locked="0"/>
    </xf>
    <xf numFmtId="0" fontId="26" fillId="5" borderId="132" xfId="0" applyFont="1" applyFill="1" applyBorder="1" applyAlignment="1" applyProtection="1">
      <alignment horizontal="center" vertical="center"/>
      <protection locked="0"/>
    </xf>
    <xf numFmtId="182" fontId="15" fillId="9" borderId="24" xfId="0" applyNumberFormat="1" applyFont="1" applyFill="1" applyBorder="1" applyAlignment="1" applyProtection="1">
      <alignment vertical="center"/>
    </xf>
    <xf numFmtId="181" fontId="15" fillId="9" borderId="24" xfId="0" applyNumberFormat="1" applyFont="1" applyFill="1" applyBorder="1" applyAlignment="1" applyProtection="1">
      <alignment vertical="center"/>
    </xf>
    <xf numFmtId="0" fontId="0" fillId="0" borderId="24" xfId="0" applyFont="1" applyBorder="1" applyAlignment="1" applyProtection="1">
      <alignment vertical="center"/>
    </xf>
    <xf numFmtId="0" fontId="80" fillId="0" borderId="0" xfId="0" applyFont="1" applyAlignment="1" applyProtection="1">
      <alignment horizontal="left" vertical="center" shrinkToFit="1"/>
      <protection locked="0"/>
    </xf>
    <xf numFmtId="0" fontId="80" fillId="0" borderId="0" xfId="0" applyFont="1" applyAlignment="1" applyProtection="1">
      <alignment horizontal="left" vertical="center"/>
      <protection locked="0"/>
    </xf>
    <xf numFmtId="49" fontId="80" fillId="0" borderId="0" xfId="0" applyNumberFormat="1" applyFont="1" applyAlignment="1" applyProtection="1">
      <alignment horizontal="left" vertical="center"/>
      <protection locked="0"/>
    </xf>
    <xf numFmtId="0" fontId="11" fillId="6" borderId="16" xfId="0" applyFont="1" applyFill="1" applyBorder="1" applyAlignment="1" applyProtection="1">
      <alignment vertical="center" shrinkToFit="1"/>
      <protection locked="0"/>
    </xf>
    <xf numFmtId="0" fontId="11" fillId="6" borderId="3" xfId="0" applyFont="1" applyFill="1" applyBorder="1" applyAlignment="1" applyProtection="1">
      <alignment vertical="center" shrinkToFit="1"/>
      <protection locked="0"/>
    </xf>
    <xf numFmtId="0" fontId="11" fillId="6" borderId="29" xfId="0" applyFont="1" applyFill="1" applyBorder="1" applyAlignment="1" applyProtection="1">
      <alignment vertical="center" shrinkToFit="1"/>
      <protection locked="0"/>
    </xf>
    <xf numFmtId="0" fontId="13" fillId="0" borderId="5" xfId="0" applyFont="1" applyBorder="1" applyAlignment="1" applyProtection="1">
      <alignment vertical="center" shrinkToFit="1"/>
      <protection locked="0"/>
    </xf>
    <xf numFmtId="0" fontId="13" fillId="0" borderId="72" xfId="0" applyFont="1" applyBorder="1" applyAlignment="1" applyProtection="1">
      <alignment vertical="center" shrinkToFit="1"/>
      <protection locked="0"/>
    </xf>
    <xf numFmtId="0" fontId="20" fillId="4" borderId="178" xfId="0" applyFont="1" applyFill="1" applyBorder="1" applyAlignment="1" applyProtection="1">
      <alignment horizontal="center" vertical="center" wrapText="1"/>
      <protection locked="0"/>
    </xf>
    <xf numFmtId="0" fontId="20" fillId="4" borderId="95" xfId="0" applyFont="1" applyFill="1" applyBorder="1" applyAlignment="1" applyProtection="1">
      <alignment horizontal="center" vertical="center" wrapText="1"/>
      <protection locked="0"/>
    </xf>
    <xf numFmtId="0" fontId="20" fillId="4" borderId="154" xfId="0" applyFont="1" applyFill="1" applyBorder="1" applyAlignment="1" applyProtection="1">
      <alignment horizontal="center" vertical="center" wrapText="1"/>
      <protection locked="0"/>
    </xf>
    <xf numFmtId="0" fontId="20" fillId="4" borderId="163" xfId="0" applyFont="1" applyFill="1" applyBorder="1" applyAlignment="1" applyProtection="1">
      <alignment horizontal="center" vertical="center" wrapText="1"/>
      <protection locked="0"/>
    </xf>
    <xf numFmtId="0" fontId="20" fillId="4" borderId="96" xfId="0" applyFont="1" applyFill="1" applyBorder="1" applyAlignment="1" applyProtection="1">
      <alignment horizontal="center" vertical="center" wrapText="1"/>
      <protection locked="0"/>
    </xf>
    <xf numFmtId="0" fontId="20" fillId="4" borderId="194" xfId="0" applyFont="1" applyFill="1" applyBorder="1" applyAlignment="1" applyProtection="1">
      <alignment horizontal="center" vertical="center" wrapText="1"/>
      <protection locked="0"/>
    </xf>
    <xf numFmtId="176" fontId="42" fillId="6" borderId="38" xfId="0" applyNumberFormat="1" applyFont="1" applyFill="1" applyBorder="1" applyAlignment="1" applyProtection="1">
      <alignment horizontal="left" vertical="center" shrinkToFit="1"/>
      <protection locked="0"/>
    </xf>
    <xf numFmtId="176" fontId="42" fillId="6" borderId="112" xfId="0" applyNumberFormat="1" applyFont="1" applyFill="1" applyBorder="1" applyAlignment="1" applyProtection="1">
      <alignment horizontal="left" vertical="center" shrinkToFit="1"/>
      <protection locked="0"/>
    </xf>
    <xf numFmtId="176" fontId="27" fillId="0" borderId="0" xfId="0" applyNumberFormat="1" applyFont="1" applyAlignment="1" applyProtection="1">
      <alignment horizontal="center" vertical="center"/>
      <protection locked="0"/>
    </xf>
    <xf numFmtId="176" fontId="27" fillId="0" borderId="104" xfId="0" applyNumberFormat="1" applyFont="1" applyBorder="1" applyAlignment="1" applyProtection="1">
      <alignment horizontal="center" vertical="center"/>
      <protection locked="0"/>
    </xf>
    <xf numFmtId="176" fontId="27" fillId="0" borderId="117" xfId="0" applyNumberFormat="1" applyFont="1" applyBorder="1" applyAlignment="1" applyProtection="1">
      <alignment horizontal="center" vertical="center"/>
      <protection locked="0"/>
    </xf>
    <xf numFmtId="176" fontId="42" fillId="6" borderId="0" xfId="0" applyNumberFormat="1" applyFont="1" applyFill="1" applyAlignment="1" applyProtection="1">
      <alignment horizontal="left" vertical="center" shrinkToFit="1"/>
      <protection locked="0"/>
    </xf>
    <xf numFmtId="0" fontId="42" fillId="0" borderId="0" xfId="0" applyFont="1" applyAlignment="1" applyProtection="1">
      <alignment horizontal="left" vertical="center" shrinkToFit="1"/>
      <protection locked="0"/>
    </xf>
    <xf numFmtId="0" fontId="42" fillId="0" borderId="63" xfId="0" applyFont="1" applyBorder="1" applyAlignment="1" applyProtection="1">
      <alignment horizontal="left" vertical="center" shrinkToFit="1"/>
      <protection locked="0"/>
    </xf>
    <xf numFmtId="176" fontId="11" fillId="12" borderId="0" xfId="0" applyNumberFormat="1" applyFont="1" applyFill="1" applyAlignment="1" applyProtection="1">
      <alignment vertical="center"/>
    </xf>
    <xf numFmtId="176" fontId="11" fillId="0" borderId="104" xfId="0" applyNumberFormat="1" applyFont="1" applyBorder="1" applyAlignment="1" applyProtection="1">
      <alignment horizontal="center" vertical="center"/>
      <protection locked="0"/>
    </xf>
    <xf numFmtId="176" fontId="11" fillId="0" borderId="103" xfId="0" applyNumberFormat="1" applyFont="1" applyBorder="1" applyAlignment="1" applyProtection="1">
      <alignment horizontal="center" vertical="center"/>
      <protection locked="0"/>
    </xf>
    <xf numFmtId="176" fontId="15" fillId="9" borderId="0" xfId="0" applyNumberFormat="1" applyFont="1" applyFill="1" applyAlignment="1" applyProtection="1">
      <alignment vertical="center"/>
    </xf>
    <xf numFmtId="176" fontId="15" fillId="9" borderId="5" xfId="0" applyNumberFormat="1" applyFont="1" applyFill="1" applyBorder="1" applyAlignment="1" applyProtection="1">
      <alignment vertical="center"/>
    </xf>
    <xf numFmtId="176" fontId="11" fillId="0" borderId="63" xfId="0" applyNumberFormat="1" applyFont="1" applyBorder="1" applyAlignment="1" applyProtection="1">
      <alignment horizontal="center" vertical="center"/>
      <protection locked="0"/>
    </xf>
    <xf numFmtId="176" fontId="11" fillId="0" borderId="72" xfId="0" applyNumberFormat="1" applyFont="1" applyBorder="1" applyAlignment="1" applyProtection="1">
      <alignment horizontal="center" vertical="center"/>
      <protection locked="0"/>
    </xf>
    <xf numFmtId="176" fontId="15" fillId="9" borderId="33" xfId="0" applyNumberFormat="1" applyFont="1" applyFill="1" applyBorder="1" applyAlignment="1" applyProtection="1">
      <alignment vertical="center"/>
    </xf>
    <xf numFmtId="176" fontId="11" fillId="0" borderId="86" xfId="0" applyNumberFormat="1" applyFont="1" applyBorder="1" applyAlignment="1" applyProtection="1">
      <alignment horizontal="center" vertical="center"/>
      <protection locked="0"/>
    </xf>
    <xf numFmtId="0" fontId="11" fillId="4" borderId="95" xfId="0" applyFont="1" applyFill="1" applyBorder="1" applyAlignment="1" applyProtection="1">
      <alignment horizontal="center" vertical="center" wrapText="1"/>
      <protection locked="0"/>
    </xf>
    <xf numFmtId="0" fontId="15" fillId="5" borderId="80" xfId="0" applyFont="1" applyFill="1" applyBorder="1" applyAlignment="1" applyProtection="1">
      <alignment horizontal="center" vertical="center"/>
      <protection locked="0"/>
    </xf>
    <xf numFmtId="0" fontId="15" fillId="5" borderId="170" xfId="0" applyFont="1" applyFill="1" applyBorder="1" applyAlignment="1" applyProtection="1">
      <alignment horizontal="center" vertical="center"/>
      <protection locked="0"/>
    </xf>
    <xf numFmtId="0" fontId="15" fillId="5" borderId="169" xfId="0" applyFont="1" applyFill="1" applyBorder="1" applyAlignment="1" applyProtection="1">
      <alignment horizontal="center" vertical="center"/>
      <protection locked="0"/>
    </xf>
    <xf numFmtId="0" fontId="15" fillId="5" borderId="81" xfId="0" applyFont="1" applyFill="1" applyBorder="1" applyAlignment="1" applyProtection="1">
      <alignment horizontal="center" vertical="center"/>
      <protection locked="0"/>
    </xf>
    <xf numFmtId="176" fontId="74" fillId="0" borderId="165" xfId="0" applyNumberFormat="1" applyFont="1" applyBorder="1" applyAlignment="1" applyProtection="1">
      <alignment horizontal="center" vertical="center"/>
      <protection locked="0"/>
    </xf>
    <xf numFmtId="176" fontId="74" fillId="0" borderId="23" xfId="0" applyNumberFormat="1" applyFont="1" applyBorder="1" applyAlignment="1" applyProtection="1">
      <alignment horizontal="center" vertical="center"/>
      <protection locked="0"/>
    </xf>
    <xf numFmtId="176" fontId="74" fillId="0" borderId="166" xfId="0" applyNumberFormat="1" applyFont="1" applyBorder="1" applyAlignment="1" applyProtection="1">
      <alignment horizontal="center" vertical="center"/>
      <protection locked="0"/>
    </xf>
    <xf numFmtId="176" fontId="74" fillId="0" borderId="167" xfId="0" applyNumberFormat="1" applyFont="1" applyBorder="1" applyAlignment="1" applyProtection="1">
      <alignment horizontal="center" vertical="center"/>
      <protection locked="0"/>
    </xf>
    <xf numFmtId="176" fontId="74" fillId="0" borderId="0" xfId="0" applyNumberFormat="1" applyFont="1" applyAlignment="1" applyProtection="1">
      <alignment horizontal="center" vertical="center"/>
      <protection locked="0"/>
    </xf>
    <xf numFmtId="176" fontId="74" fillId="0" borderId="104" xfId="0" applyNumberFormat="1" applyFont="1" applyBorder="1" applyAlignment="1" applyProtection="1">
      <alignment horizontal="center" vertical="center"/>
      <protection locked="0"/>
    </xf>
    <xf numFmtId="176" fontId="74" fillId="0" borderId="168" xfId="0" applyNumberFormat="1" applyFont="1" applyBorder="1" applyAlignment="1" applyProtection="1">
      <alignment horizontal="center" vertical="center"/>
      <protection locked="0"/>
    </xf>
    <xf numFmtId="176" fontId="74" fillId="0" borderId="33" xfId="0" applyNumberFormat="1" applyFont="1" applyBorder="1" applyAlignment="1" applyProtection="1">
      <alignment horizontal="center" vertical="center"/>
      <protection locked="0"/>
    </xf>
    <xf numFmtId="176" fontId="74" fillId="0" borderId="103" xfId="0" applyNumberFormat="1" applyFont="1" applyBorder="1" applyAlignment="1" applyProtection="1">
      <alignment horizontal="center" vertical="center"/>
      <protection locked="0"/>
    </xf>
    <xf numFmtId="176" fontId="42" fillId="6" borderId="23" xfId="0" applyNumberFormat="1" applyFont="1" applyFill="1" applyBorder="1" applyAlignment="1" applyProtection="1">
      <alignment horizontal="left" vertical="center" shrinkToFit="1"/>
      <protection locked="0"/>
    </xf>
    <xf numFmtId="176" fontId="42" fillId="6" borderId="166" xfId="0" applyNumberFormat="1" applyFont="1" applyFill="1" applyBorder="1" applyAlignment="1" applyProtection="1">
      <alignment horizontal="left" vertical="center" shrinkToFit="1"/>
      <protection locked="0"/>
    </xf>
    <xf numFmtId="0" fontId="42" fillId="0" borderId="23" xfId="0" applyFont="1" applyBorder="1" applyAlignment="1" applyProtection="1">
      <alignment horizontal="left" vertical="center" shrinkToFit="1"/>
      <protection locked="0"/>
    </xf>
    <xf numFmtId="0" fontId="42" fillId="0" borderId="85" xfId="0" applyFont="1" applyBorder="1" applyAlignment="1" applyProtection="1">
      <alignment horizontal="left" vertical="center" shrinkToFit="1"/>
      <protection locked="0"/>
    </xf>
    <xf numFmtId="0" fontId="20" fillId="4" borderId="162" xfId="0" applyFont="1" applyFill="1" applyBorder="1" applyAlignment="1" applyProtection="1">
      <alignment horizontal="center" vertical="center" wrapText="1"/>
      <protection locked="0"/>
    </xf>
    <xf numFmtId="0" fontId="20" fillId="4" borderId="93" xfId="0" applyFont="1" applyFill="1" applyBorder="1" applyAlignment="1" applyProtection="1">
      <alignment horizontal="center" vertical="center" wrapText="1"/>
      <protection locked="0"/>
    </xf>
    <xf numFmtId="0" fontId="20" fillId="4" borderId="101" xfId="0" applyFont="1" applyFill="1" applyBorder="1" applyAlignment="1" applyProtection="1">
      <alignment horizontal="center" vertical="center" wrapText="1"/>
      <protection locked="0"/>
    </xf>
    <xf numFmtId="0" fontId="11" fillId="5" borderId="221" xfId="0" applyFont="1" applyFill="1" applyBorder="1" applyAlignment="1" applyProtection="1">
      <alignment vertical="center"/>
      <protection locked="0"/>
    </xf>
    <xf numFmtId="0" fontId="11" fillId="5" borderId="222" xfId="0" applyFont="1" applyFill="1" applyBorder="1" applyAlignment="1" applyProtection="1">
      <alignment vertical="center"/>
      <protection locked="0"/>
    </xf>
    <xf numFmtId="0" fontId="11" fillId="5" borderId="223" xfId="0" applyFont="1" applyFill="1" applyBorder="1" applyAlignment="1" applyProtection="1">
      <alignment vertical="center"/>
      <protection locked="0"/>
    </xf>
    <xf numFmtId="0" fontId="15" fillId="6" borderId="91" xfId="0" applyFont="1" applyFill="1" applyBorder="1" applyAlignment="1" applyProtection="1">
      <alignment vertical="center" shrinkToFit="1"/>
      <protection locked="0"/>
    </xf>
    <xf numFmtId="0" fontId="15" fillId="6" borderId="38" xfId="0" applyFont="1" applyFill="1" applyBorder="1" applyAlignment="1" applyProtection="1">
      <alignment vertical="center" shrinkToFit="1"/>
      <protection locked="0"/>
    </xf>
    <xf numFmtId="0" fontId="15" fillId="6" borderId="92" xfId="0" applyFont="1" applyFill="1" applyBorder="1" applyAlignment="1" applyProtection="1">
      <alignment vertical="center" shrinkToFit="1"/>
      <protection locked="0"/>
    </xf>
    <xf numFmtId="0" fontId="11" fillId="6" borderId="0" xfId="0" applyFont="1" applyFill="1" applyBorder="1" applyAlignment="1" applyProtection="1">
      <alignment vertical="center" shrinkToFit="1"/>
      <protection locked="0"/>
    </xf>
    <xf numFmtId="0" fontId="11" fillId="6" borderId="46" xfId="0" applyFont="1" applyFill="1" applyBorder="1" applyAlignment="1" applyProtection="1">
      <alignment vertical="center" shrinkToFit="1"/>
      <protection locked="0"/>
    </xf>
    <xf numFmtId="0" fontId="72" fillId="4" borderId="54" xfId="0" applyFont="1" applyFill="1" applyBorder="1" applyAlignment="1" applyProtection="1">
      <alignment horizontal="center" vertical="center" wrapText="1"/>
      <protection locked="0"/>
    </xf>
    <xf numFmtId="0" fontId="72" fillId="4" borderId="3" xfId="0" applyFont="1" applyFill="1" applyBorder="1" applyAlignment="1" applyProtection="1">
      <alignment horizontal="center" vertical="center" wrapText="1"/>
      <protection locked="0"/>
    </xf>
    <xf numFmtId="0" fontId="72" fillId="4" borderId="227" xfId="0" applyFont="1" applyFill="1" applyBorder="1" applyAlignment="1" applyProtection="1">
      <alignment horizontal="center" vertical="center" wrapText="1"/>
      <protection locked="0"/>
    </xf>
    <xf numFmtId="0" fontId="72" fillId="4" borderId="32" xfId="0" applyFont="1" applyFill="1" applyBorder="1" applyAlignment="1" applyProtection="1">
      <alignment horizontal="center" vertical="center" wrapText="1"/>
      <protection locked="0"/>
    </xf>
    <xf numFmtId="0" fontId="72" fillId="4" borderId="0" xfId="0" applyFont="1" applyFill="1" applyAlignment="1" applyProtection="1">
      <alignment horizontal="center" vertical="center" wrapText="1"/>
      <protection locked="0"/>
    </xf>
    <xf numFmtId="0" fontId="72" fillId="4" borderId="62" xfId="0" applyFont="1" applyFill="1" applyBorder="1" applyAlignment="1" applyProtection="1">
      <alignment horizontal="center" vertical="center" wrapText="1"/>
      <protection locked="0"/>
    </xf>
    <xf numFmtId="0" fontId="72" fillId="4" borderId="35" xfId="0" applyFont="1" applyFill="1" applyBorder="1" applyAlignment="1" applyProtection="1">
      <alignment horizontal="center" vertical="center" wrapText="1"/>
      <protection locked="0"/>
    </xf>
    <xf numFmtId="0" fontId="72" fillId="4" borderId="5" xfId="0" applyFont="1" applyFill="1" applyBorder="1" applyAlignment="1" applyProtection="1">
      <alignment horizontal="center" vertical="center" wrapText="1"/>
      <protection locked="0"/>
    </xf>
    <xf numFmtId="0" fontId="72" fillId="4" borderId="225" xfId="0" applyFont="1" applyFill="1" applyBorder="1" applyAlignment="1" applyProtection="1">
      <alignment horizontal="center" vertical="center" wrapText="1"/>
      <protection locked="0"/>
    </xf>
    <xf numFmtId="0" fontId="39" fillId="4" borderId="60" xfId="0" applyFont="1" applyFill="1" applyBorder="1" applyAlignment="1" applyProtection="1">
      <alignment horizontal="center" vertical="center"/>
      <protection locked="0"/>
    </xf>
    <xf numFmtId="0" fontId="39" fillId="4" borderId="31" xfId="0" applyFont="1" applyFill="1" applyBorder="1" applyAlignment="1" applyProtection="1">
      <alignment horizontal="center" vertical="center"/>
      <protection locked="0"/>
    </xf>
    <xf numFmtId="176" fontId="42" fillId="6" borderId="23" xfId="0" applyNumberFormat="1" applyFont="1" applyFill="1" applyBorder="1" applyAlignment="1" applyProtection="1">
      <alignment vertical="center" wrapText="1"/>
      <protection locked="0"/>
    </xf>
    <xf numFmtId="176" fontId="42" fillId="6" borderId="61" xfId="0" applyNumberFormat="1" applyFont="1" applyFill="1" applyBorder="1" applyAlignment="1" applyProtection="1">
      <alignment vertical="center" wrapText="1"/>
      <protection locked="0"/>
    </xf>
    <xf numFmtId="176" fontId="42" fillId="6" borderId="0" xfId="0" applyNumberFormat="1" applyFont="1" applyFill="1" applyAlignment="1" applyProtection="1">
      <alignment vertical="center" wrapText="1"/>
      <protection locked="0"/>
    </xf>
    <xf numFmtId="176" fontId="42" fillId="6" borderId="62" xfId="0" applyNumberFormat="1" applyFont="1" applyFill="1" applyBorder="1" applyAlignment="1" applyProtection="1">
      <alignment vertical="center" wrapText="1"/>
      <protection locked="0"/>
    </xf>
    <xf numFmtId="176" fontId="27" fillId="0" borderId="228" xfId="0" applyNumberFormat="1" applyFont="1" applyBorder="1" applyAlignment="1" applyProtection="1">
      <alignment horizontal="center" vertical="center"/>
      <protection locked="0"/>
    </xf>
    <xf numFmtId="176" fontId="27" fillId="0" borderId="31" xfId="0" applyNumberFormat="1" applyFont="1" applyBorder="1" applyAlignment="1" applyProtection="1">
      <alignment horizontal="center" vertical="center"/>
      <protection locked="0"/>
    </xf>
    <xf numFmtId="176" fontId="27" fillId="0" borderId="226" xfId="0" applyNumberFormat="1" applyFont="1" applyBorder="1" applyAlignment="1" applyProtection="1">
      <alignment horizontal="center" vertical="center"/>
      <protection locked="0"/>
    </xf>
    <xf numFmtId="176" fontId="18" fillId="0" borderId="3" xfId="0" applyNumberFormat="1" applyFont="1" applyBorder="1" applyAlignment="1" applyProtection="1">
      <alignment horizontal="center" vertical="center"/>
      <protection locked="0"/>
    </xf>
    <xf numFmtId="176" fontId="18" fillId="0" borderId="71" xfId="0" applyNumberFormat="1" applyFont="1" applyBorder="1" applyAlignment="1" applyProtection="1">
      <alignment horizontal="center" vertical="center"/>
      <protection locked="0"/>
    </xf>
    <xf numFmtId="176" fontId="18" fillId="0" borderId="0" xfId="0" applyNumberFormat="1" applyFont="1" applyAlignment="1" applyProtection="1">
      <alignment horizontal="center" vertical="center"/>
      <protection locked="0"/>
    </xf>
    <xf numFmtId="176" fontId="18" fillId="0" borderId="63" xfId="0" applyNumberFormat="1" applyFont="1" applyBorder="1" applyAlignment="1" applyProtection="1">
      <alignment horizontal="center" vertical="center"/>
      <protection locked="0"/>
    </xf>
    <xf numFmtId="176" fontId="18" fillId="0" borderId="5" xfId="0" applyNumberFormat="1" applyFont="1" applyBorder="1" applyAlignment="1" applyProtection="1">
      <alignment horizontal="center" vertical="center"/>
      <protection locked="0"/>
    </xf>
    <xf numFmtId="176" fontId="18" fillId="0" borderId="72" xfId="0" applyNumberFormat="1" applyFont="1" applyBorder="1" applyAlignment="1" applyProtection="1">
      <alignment horizontal="center" vertical="center"/>
      <protection locked="0"/>
    </xf>
    <xf numFmtId="0" fontId="19" fillId="0" borderId="31" xfId="0" applyFont="1" applyBorder="1" applyAlignment="1" applyProtection="1">
      <alignment horizontal="center" vertical="center" wrapText="1"/>
      <protection locked="0"/>
    </xf>
    <xf numFmtId="0" fontId="19" fillId="0" borderId="37" xfId="0" applyFont="1" applyBorder="1" applyAlignment="1" applyProtection="1">
      <alignment horizontal="center" vertical="center" wrapText="1"/>
      <protection locked="0"/>
    </xf>
    <xf numFmtId="176" fontId="15" fillId="7" borderId="0" xfId="0" applyNumberFormat="1" applyFont="1" applyFill="1" applyAlignment="1" applyProtection="1">
      <alignment vertical="center"/>
    </xf>
    <xf numFmtId="176" fontId="15" fillId="7" borderId="24" xfId="0" applyNumberFormat="1" applyFont="1" applyFill="1" applyBorder="1" applyAlignment="1" applyProtection="1">
      <alignment vertical="center"/>
    </xf>
    <xf numFmtId="0" fontId="34" fillId="6" borderId="3" xfId="0" applyFont="1" applyFill="1" applyBorder="1" applyAlignment="1" applyProtection="1">
      <alignment horizontal="left" vertical="center" shrinkToFit="1"/>
      <protection locked="0"/>
    </xf>
    <xf numFmtId="0" fontId="34" fillId="6" borderId="71" xfId="0" applyFont="1" applyFill="1" applyBorder="1" applyAlignment="1" applyProtection="1">
      <alignment horizontal="left" vertical="center" shrinkToFit="1"/>
      <protection locked="0"/>
    </xf>
    <xf numFmtId="176" fontId="35" fillId="12" borderId="24" xfId="0" applyNumberFormat="1" applyFont="1" applyFill="1" applyBorder="1" applyAlignment="1" applyProtection="1">
      <alignment vertical="center"/>
    </xf>
    <xf numFmtId="176" fontId="15" fillId="12" borderId="0" xfId="0" applyNumberFormat="1" applyFont="1" applyFill="1" applyAlignment="1" applyProtection="1">
      <alignment vertical="center"/>
    </xf>
    <xf numFmtId="176" fontId="34" fillId="6" borderId="23" xfId="0" applyNumberFormat="1" applyFont="1" applyFill="1" applyBorder="1" applyAlignment="1" applyProtection="1">
      <alignment vertical="center"/>
      <protection locked="0"/>
    </xf>
    <xf numFmtId="176" fontId="34" fillId="6" borderId="61" xfId="0" applyNumberFormat="1" applyFont="1" applyFill="1" applyBorder="1" applyAlignment="1" applyProtection="1">
      <alignment vertical="center"/>
      <protection locked="0"/>
    </xf>
    <xf numFmtId="176" fontId="34" fillId="6" borderId="23" xfId="0" applyNumberFormat="1" applyFont="1" applyFill="1" applyBorder="1" applyAlignment="1" applyProtection="1">
      <alignment horizontal="left" vertical="center"/>
      <protection locked="0"/>
    </xf>
    <xf numFmtId="0" fontId="0" fillId="0" borderId="23" xfId="0" applyFont="1" applyBorder="1" applyAlignment="1" applyProtection="1">
      <alignment vertical="center"/>
      <protection locked="0"/>
    </xf>
    <xf numFmtId="0" fontId="0" fillId="0" borderId="61" xfId="0" applyFont="1" applyBorder="1" applyProtection="1">
      <protection locked="0"/>
    </xf>
    <xf numFmtId="0" fontId="13" fillId="0" borderId="0" xfId="0" applyFont="1" applyBorder="1" applyAlignment="1" applyProtection="1">
      <alignment vertical="center"/>
      <protection locked="0"/>
    </xf>
    <xf numFmtId="0" fontId="13" fillId="0" borderId="63" xfId="0" applyFont="1" applyBorder="1" applyAlignment="1" applyProtection="1">
      <alignment vertical="center"/>
      <protection locked="0"/>
    </xf>
    <xf numFmtId="0" fontId="26" fillId="5" borderId="54" xfId="0" applyFont="1" applyFill="1" applyBorder="1" applyAlignment="1" applyProtection="1">
      <alignment horizontal="center" vertical="center"/>
      <protection locked="0"/>
    </xf>
    <xf numFmtId="0" fontId="26" fillId="5" borderId="32" xfId="0" applyFont="1" applyFill="1" applyBorder="1" applyAlignment="1" applyProtection="1">
      <alignment horizontal="center" vertical="center"/>
      <protection locked="0"/>
    </xf>
    <xf numFmtId="0" fontId="11" fillId="6" borderId="0" xfId="0" applyFont="1" applyFill="1" applyBorder="1" applyAlignment="1" applyProtection="1">
      <alignment horizontal="left" vertical="top" wrapText="1"/>
      <protection locked="0"/>
    </xf>
    <xf numFmtId="0" fontId="11" fillId="6" borderId="46" xfId="0" applyFont="1" applyFill="1" applyBorder="1" applyAlignment="1" applyProtection="1">
      <alignment horizontal="left" vertical="top" wrapText="1"/>
      <protection locked="0"/>
    </xf>
    <xf numFmtId="0" fontId="11" fillId="6" borderId="5" xfId="0" applyFont="1" applyFill="1" applyBorder="1" applyAlignment="1" applyProtection="1">
      <alignment horizontal="left" vertical="top" wrapText="1"/>
      <protection locked="0"/>
    </xf>
    <xf numFmtId="0" fontId="37" fillId="0" borderId="3" xfId="0" applyFont="1" applyBorder="1" applyAlignment="1" applyProtection="1">
      <alignment vertical="center" shrinkToFit="1"/>
      <protection locked="0"/>
    </xf>
    <xf numFmtId="0" fontId="37" fillId="0" borderId="71" xfId="0" applyFont="1" applyBorder="1" applyAlignment="1" applyProtection="1">
      <alignment vertical="center" shrinkToFit="1"/>
      <protection locked="0"/>
    </xf>
    <xf numFmtId="0" fontId="11" fillId="6" borderId="91" xfId="0" applyFont="1" applyFill="1" applyBorder="1" applyAlignment="1" applyProtection="1">
      <alignment horizontal="left" vertical="center" shrinkToFit="1"/>
      <protection locked="0"/>
    </xf>
    <xf numFmtId="0" fontId="11" fillId="6" borderId="38" xfId="0" applyFont="1" applyFill="1" applyBorder="1" applyAlignment="1" applyProtection="1">
      <alignment horizontal="left" vertical="center" shrinkToFit="1"/>
      <protection locked="0"/>
    </xf>
    <xf numFmtId="0" fontId="11" fillId="6" borderId="92" xfId="0" applyFont="1" applyFill="1" applyBorder="1" applyAlignment="1" applyProtection="1">
      <alignment horizontal="left" vertical="center" shrinkToFit="1"/>
      <protection locked="0"/>
    </xf>
    <xf numFmtId="0" fontId="13" fillId="0" borderId="38" xfId="0" applyFont="1" applyBorder="1" applyAlignment="1" applyProtection="1">
      <alignment vertical="center" shrinkToFit="1"/>
      <protection locked="0"/>
    </xf>
    <xf numFmtId="0" fontId="13" fillId="0" borderId="172" xfId="0" applyFont="1" applyBorder="1" applyAlignment="1" applyProtection="1">
      <alignment vertical="center" shrinkToFit="1"/>
      <protection locked="0"/>
    </xf>
    <xf numFmtId="0" fontId="13" fillId="0" borderId="236" xfId="0" applyFont="1" applyFill="1" applyBorder="1" applyAlignment="1" applyProtection="1">
      <alignment horizontal="left" vertical="center" wrapText="1"/>
      <protection locked="0"/>
    </xf>
    <xf numFmtId="0" fontId="13" fillId="0" borderId="317" xfId="0" applyFont="1" applyFill="1" applyBorder="1" applyAlignment="1" applyProtection="1">
      <alignment horizontal="left" vertical="center" wrapText="1"/>
      <protection locked="0"/>
    </xf>
    <xf numFmtId="0" fontId="13" fillId="0" borderId="11" xfId="0" applyFont="1" applyFill="1" applyBorder="1" applyAlignment="1" applyProtection="1">
      <alignment horizontal="left" vertical="center" wrapText="1"/>
      <protection locked="0"/>
    </xf>
    <xf numFmtId="0" fontId="13" fillId="0" borderId="293" xfId="0" applyFont="1" applyFill="1" applyBorder="1" applyAlignment="1" applyProtection="1">
      <alignment horizontal="left" vertical="center" wrapText="1"/>
      <protection locked="0"/>
    </xf>
    <xf numFmtId="0" fontId="26" fillId="5" borderId="57" xfId="0" applyFont="1" applyFill="1" applyBorder="1" applyAlignment="1" applyProtection="1">
      <alignment horizontal="center" vertical="center"/>
      <protection locked="0"/>
    </xf>
    <xf numFmtId="0" fontId="26" fillId="5" borderId="99" xfId="0" applyFont="1" applyFill="1" applyBorder="1" applyAlignment="1" applyProtection="1">
      <alignment horizontal="center" vertical="center"/>
      <protection locked="0"/>
    </xf>
    <xf numFmtId="0" fontId="11" fillId="6" borderId="1" xfId="0" applyFont="1" applyFill="1" applyBorder="1" applyAlignment="1" applyProtection="1">
      <alignment horizontal="left" vertical="top" wrapText="1"/>
      <protection locked="0"/>
    </xf>
    <xf numFmtId="0" fontId="67" fillId="0" borderId="16" xfId="16" applyFont="1" applyBorder="1" applyAlignment="1" applyProtection="1">
      <alignment vertical="center" shrinkToFit="1"/>
      <protection locked="0"/>
    </xf>
    <xf numFmtId="0" fontId="67" fillId="0" borderId="3" xfId="16" applyFont="1" applyBorder="1" applyAlignment="1" applyProtection="1">
      <alignment vertical="center" shrinkToFit="1"/>
      <protection locked="0"/>
    </xf>
    <xf numFmtId="0" fontId="67" fillId="0" borderId="7" xfId="16" applyFont="1" applyBorder="1" applyAlignment="1" applyProtection="1">
      <alignment horizontal="center" vertical="center" shrinkToFit="1"/>
      <protection locked="0"/>
    </xf>
    <xf numFmtId="0" fontId="67" fillId="0" borderId="9" xfId="16" applyFont="1" applyBorder="1" applyAlignment="1" applyProtection="1">
      <alignment horizontal="center" vertical="center" shrinkToFit="1"/>
      <protection locked="0"/>
    </xf>
    <xf numFmtId="0" fontId="67" fillId="0" borderId="7" xfId="16" applyFont="1" applyBorder="1" applyAlignment="1" applyProtection="1">
      <alignment horizontal="center" vertical="center"/>
      <protection locked="0"/>
    </xf>
    <xf numFmtId="0" fontId="67" fillId="0" borderId="9" xfId="16" applyFont="1" applyBorder="1" applyAlignment="1" applyProtection="1">
      <alignment horizontal="center" vertical="center"/>
      <protection locked="0"/>
    </xf>
    <xf numFmtId="0" fontId="67" fillId="0" borderId="7" xfId="16" applyFont="1" applyBorder="1" applyAlignment="1" applyProtection="1">
      <alignment vertical="center" shrinkToFit="1"/>
      <protection locked="0"/>
    </xf>
    <xf numFmtId="0" fontId="67" fillId="0" borderId="2" xfId="16" applyFont="1" applyBorder="1" applyAlignment="1" applyProtection="1">
      <alignment vertical="center" shrinkToFit="1"/>
      <protection locked="0"/>
    </xf>
    <xf numFmtId="0" fontId="67" fillId="0" borderId="9" xfId="16" applyFont="1" applyBorder="1" applyAlignment="1" applyProtection="1">
      <alignment vertical="center" shrinkToFit="1"/>
      <protection locked="0"/>
    </xf>
    <xf numFmtId="0" fontId="67" fillId="0" borderId="10" xfId="16" applyFont="1" applyBorder="1" applyAlignment="1" applyProtection="1">
      <alignment vertical="center" shrinkToFit="1"/>
      <protection locked="0"/>
    </xf>
    <xf numFmtId="0" fontId="67" fillId="0" borderId="5" xfId="16" applyFont="1" applyBorder="1" applyAlignment="1" applyProtection="1">
      <alignment vertical="center" shrinkToFit="1"/>
      <protection locked="0"/>
    </xf>
    <xf numFmtId="0" fontId="67" fillId="0" borderId="8" xfId="16" applyFont="1" applyBorder="1" applyAlignment="1" applyProtection="1">
      <alignment vertical="center" shrinkToFit="1"/>
      <protection locked="0"/>
    </xf>
    <xf numFmtId="0" fontId="67" fillId="0" borderId="0" xfId="16" applyFont="1" applyAlignment="1" applyProtection="1">
      <alignment vertical="top"/>
      <protection locked="0"/>
    </xf>
    <xf numFmtId="0" fontId="67" fillId="0" borderId="5" xfId="16" applyFont="1" applyBorder="1" applyProtection="1">
      <alignment vertical="center"/>
      <protection locked="0"/>
    </xf>
    <xf numFmtId="179" fontId="67" fillId="0" borderId="254" xfId="16" applyNumberFormat="1" applyFont="1" applyBorder="1" applyAlignment="1" applyProtection="1">
      <alignment horizontal="center" vertical="center" shrinkToFit="1"/>
      <protection locked="0"/>
    </xf>
    <xf numFmtId="179" fontId="67" fillId="0" borderId="256" xfId="16" applyNumberFormat="1" applyFont="1" applyBorder="1" applyAlignment="1" applyProtection="1">
      <alignment horizontal="center" vertical="center" shrinkToFit="1"/>
      <protection locked="0"/>
    </xf>
    <xf numFmtId="179" fontId="67" fillId="0" borderId="259" xfId="16" applyNumberFormat="1" applyFont="1" applyBorder="1" applyAlignment="1" applyProtection="1">
      <alignment horizontal="center" vertical="center" shrinkToFit="1"/>
      <protection locked="0"/>
    </xf>
    <xf numFmtId="49" fontId="67" fillId="0" borderId="255" xfId="16" applyNumberFormat="1" applyFont="1" applyBorder="1" applyAlignment="1" applyProtection="1">
      <alignment horizontal="center" vertical="center"/>
      <protection locked="0"/>
    </xf>
    <xf numFmtId="49" fontId="67" fillId="0" borderId="257" xfId="16" applyNumberFormat="1" applyFont="1" applyBorder="1" applyAlignment="1" applyProtection="1">
      <alignment horizontal="center" vertical="center"/>
      <protection locked="0"/>
    </xf>
    <xf numFmtId="179" fontId="67" fillId="0" borderId="260" xfId="2" applyNumberFormat="1" applyFont="1" applyBorder="1" applyAlignment="1" applyProtection="1">
      <alignment vertical="top" shrinkToFit="1"/>
      <protection locked="0"/>
    </xf>
    <xf numFmtId="179" fontId="67" fillId="0" borderId="115" xfId="2" applyNumberFormat="1" applyFont="1" applyBorder="1" applyAlignment="1" applyProtection="1">
      <alignment vertical="top" shrinkToFit="1"/>
      <protection locked="0"/>
    </xf>
    <xf numFmtId="0" fontId="65" fillId="0" borderId="0" xfId="16" applyFont="1" applyAlignment="1" applyProtection="1">
      <alignment vertical="center" wrapText="1"/>
      <protection locked="0"/>
    </xf>
    <xf numFmtId="0" fontId="111" fillId="0" borderId="0" xfId="16" applyFont="1" applyAlignment="1" applyProtection="1">
      <alignment horizontal="center" vertical="center"/>
      <protection locked="0"/>
    </xf>
    <xf numFmtId="0" fontId="67" fillId="0" borderId="0" xfId="16" applyFont="1" applyProtection="1">
      <alignment vertical="center"/>
      <protection locked="0"/>
    </xf>
    <xf numFmtId="0" fontId="67" fillId="0" borderId="11" xfId="16" applyFont="1" applyBorder="1" applyAlignment="1" applyProtection="1">
      <alignment horizontal="center" vertical="center"/>
      <protection locked="0"/>
    </xf>
    <xf numFmtId="0" fontId="67" fillId="0" borderId="11" xfId="16" applyFont="1" applyBorder="1" applyAlignment="1" applyProtection="1">
      <alignment horizontal="center" vertical="center" wrapText="1"/>
      <protection locked="0"/>
    </xf>
    <xf numFmtId="0" fontId="66" fillId="0" borderId="5" xfId="16" quotePrefix="1" applyFont="1" applyBorder="1" applyAlignment="1" applyProtection="1">
      <alignment horizontal="left" vertical="center"/>
      <protection locked="0"/>
    </xf>
    <xf numFmtId="0" fontId="66" fillId="0" borderId="5" xfId="16" applyFont="1" applyBorder="1" applyAlignment="1" applyProtection="1">
      <alignment horizontal="left" vertical="center"/>
      <protection locked="0"/>
    </xf>
    <xf numFmtId="0" fontId="113" fillId="10" borderId="0" xfId="7" applyFont="1" applyFill="1" applyAlignment="1" applyProtection="1">
      <alignment horizontal="center" vertical="center"/>
    </xf>
  </cellXfs>
  <cellStyles count="20">
    <cellStyle name="パーセント 2 2" xfId="10"/>
    <cellStyle name="パーセント 3" xfId="11"/>
    <cellStyle name="ハイパーリンク" xfId="18" builtinId="8"/>
    <cellStyle name="桁区切り" xfId="2" builtinId="6"/>
    <cellStyle name="桁区切り 2" xfId="4"/>
    <cellStyle name="桁区切り 2 2" xfId="6"/>
    <cellStyle name="桁区切り 3" xfId="12"/>
    <cellStyle name="桁区切り 4" xfId="15"/>
    <cellStyle name="標準" xfId="0" builtinId="0"/>
    <cellStyle name="標準 2" xfId="1"/>
    <cellStyle name="標準 2 2" xfId="14"/>
    <cellStyle name="標準 3" xfId="3"/>
    <cellStyle name="標準 3 2" xfId="5"/>
    <cellStyle name="標準 4" xfId="8"/>
    <cellStyle name="標準 4 2" xfId="13"/>
    <cellStyle name="標準 5" xfId="16"/>
    <cellStyle name="標準 6" xfId="17"/>
    <cellStyle name="標準 7" xfId="9"/>
    <cellStyle name="標準 8" xfId="7"/>
    <cellStyle name="標準 9" xfId="19"/>
  </cellStyles>
  <dxfs count="24">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4"/>
        </patternFill>
      </fill>
    </dxf>
    <dxf>
      <fill>
        <patternFill>
          <bgColor theme="4"/>
        </patternFill>
      </fill>
    </dxf>
    <dxf>
      <fill>
        <patternFill>
          <bgColor theme="4"/>
        </patternFill>
      </fill>
    </dxf>
    <dxf>
      <fill>
        <patternFill>
          <bgColor theme="4"/>
        </patternFill>
      </fill>
    </dxf>
    <dxf>
      <numFmt numFmtId="195" formatCode="0;;;@"/>
    </dxf>
    <dxf>
      <fill>
        <patternFill>
          <bgColor theme="4"/>
        </patternFill>
      </fill>
    </dxf>
    <dxf>
      <fill>
        <patternFill>
          <bgColor rgb="FF99FF99"/>
        </patternFill>
      </fill>
    </dxf>
    <dxf>
      <fill>
        <patternFill>
          <bgColor rgb="FFFFCCCC"/>
        </patternFill>
      </fill>
    </dxf>
    <dxf>
      <fill>
        <patternFill>
          <bgColor theme="8" tint="0.59996337778862885"/>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EF4F6"/>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CC"/>
      <color rgb="FFFDE9D9"/>
      <color rgb="FFB8CCE4"/>
      <color rgb="FFCCFFCC"/>
      <color rgb="FFFFCCFF"/>
      <color rgb="FFFFFF99"/>
      <color rgb="FFFF99FF"/>
      <color rgb="FF0000FF"/>
      <color rgb="FF9999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33</xdr:col>
      <xdr:colOff>38101</xdr:colOff>
      <xdr:row>6</xdr:row>
      <xdr:rowOff>38101</xdr:rowOff>
    </xdr:from>
    <xdr:to>
      <xdr:col>35</xdr:col>
      <xdr:colOff>104775</xdr:colOff>
      <xdr:row>13</xdr:row>
      <xdr:rowOff>47626</xdr:rowOff>
    </xdr:to>
    <xdr:sp macro="" textlink="">
      <xdr:nvSpPr>
        <xdr:cNvPr id="2" name="テキスト ボックス 1"/>
        <xdr:cNvSpPr txBox="1"/>
      </xdr:nvSpPr>
      <xdr:spPr>
        <a:xfrm>
          <a:off x="6972301" y="1085851"/>
          <a:ext cx="1685924" cy="100965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b="1">
              <a:solidFill>
                <a:srgbClr val="FF0000"/>
              </a:solidFill>
              <a:latin typeface="+mj-ea"/>
              <a:ea typeface="+mj-ea"/>
            </a:rPr>
            <a:t>本表の写しを忘れずに提出してください。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85725</xdr:colOff>
      <xdr:row>39</xdr:row>
      <xdr:rowOff>19051</xdr:rowOff>
    </xdr:from>
    <xdr:to>
      <xdr:col>9</xdr:col>
      <xdr:colOff>133350</xdr:colOff>
      <xdr:row>39</xdr:row>
      <xdr:rowOff>157163</xdr:rowOff>
    </xdr:to>
    <xdr:sp macro="" textlink="">
      <xdr:nvSpPr>
        <xdr:cNvPr id="6" name="屈折矢印 5">
          <a:extLst>
            <a:ext uri="{FF2B5EF4-FFF2-40B4-BE49-F238E27FC236}">
              <a16:creationId xmlns:a16="http://schemas.microsoft.com/office/drawing/2014/main" id="{00000000-0008-0000-0500-000006000000}"/>
            </a:ext>
          </a:extLst>
        </xdr:cNvPr>
        <xdr:cNvSpPr/>
      </xdr:nvSpPr>
      <xdr:spPr>
        <a:xfrm rot="5400000">
          <a:off x="1916907" y="3474244"/>
          <a:ext cx="138112" cy="314325"/>
        </a:xfrm>
        <a:prstGeom prst="bent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34636</xdr:colOff>
      <xdr:row>26</xdr:row>
      <xdr:rowOff>86590</xdr:rowOff>
    </xdr:from>
    <xdr:to>
      <xdr:col>35</xdr:col>
      <xdr:colOff>181568</xdr:colOff>
      <xdr:row>47</xdr:row>
      <xdr:rowOff>17318</xdr:rowOff>
    </xdr:to>
    <xdr:pic>
      <xdr:nvPicPr>
        <xdr:cNvPr id="2" name="図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810"/>
        <a:stretch/>
      </xdr:blipFill>
      <xdr:spPr>
        <a:xfrm>
          <a:off x="34636" y="7204363"/>
          <a:ext cx="7282023" cy="372341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2</xdr:col>
      <xdr:colOff>35720</xdr:colOff>
      <xdr:row>47</xdr:row>
      <xdr:rowOff>35719</xdr:rowOff>
    </xdr:from>
    <xdr:to>
      <xdr:col>2</xdr:col>
      <xdr:colOff>128588</xdr:colOff>
      <xdr:row>48</xdr:row>
      <xdr:rowOff>250032</xdr:rowOff>
    </xdr:to>
    <xdr:sp macro="" textlink="">
      <xdr:nvSpPr>
        <xdr:cNvPr id="2" name="AutoShape 1">
          <a:extLst>
            <a:ext uri="{FF2B5EF4-FFF2-40B4-BE49-F238E27FC236}">
              <a16:creationId xmlns:a16="http://schemas.microsoft.com/office/drawing/2014/main" id="{00000000-0008-0000-0700-000002000000}"/>
            </a:ext>
          </a:extLst>
        </xdr:cNvPr>
        <xdr:cNvSpPr>
          <a:spLocks/>
        </xdr:cNvSpPr>
      </xdr:nvSpPr>
      <xdr:spPr bwMode="auto">
        <a:xfrm>
          <a:off x="1283495" y="12561094"/>
          <a:ext cx="92868" cy="471488"/>
        </a:xfrm>
        <a:prstGeom prst="leftBracket">
          <a:avLst>
            <a:gd name="adj" fmla="val 3487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35</xdr:col>
      <xdr:colOff>104774</xdr:colOff>
      <xdr:row>47</xdr:row>
      <xdr:rowOff>33337</xdr:rowOff>
    </xdr:from>
    <xdr:to>
      <xdr:col>35</xdr:col>
      <xdr:colOff>190500</xdr:colOff>
      <xdr:row>49</xdr:row>
      <xdr:rowOff>11906</xdr:rowOff>
    </xdr:to>
    <xdr:sp macro="" textlink="">
      <xdr:nvSpPr>
        <xdr:cNvPr id="3" name="AutoShape 2">
          <a:extLst>
            <a:ext uri="{FF2B5EF4-FFF2-40B4-BE49-F238E27FC236}">
              <a16:creationId xmlns:a16="http://schemas.microsoft.com/office/drawing/2014/main" id="{00000000-0008-0000-0700-000003000000}"/>
            </a:ext>
          </a:extLst>
        </xdr:cNvPr>
        <xdr:cNvSpPr>
          <a:spLocks/>
        </xdr:cNvSpPr>
      </xdr:nvSpPr>
      <xdr:spPr bwMode="auto">
        <a:xfrm>
          <a:off x="8010524" y="12558712"/>
          <a:ext cx="85726" cy="492919"/>
        </a:xfrm>
        <a:prstGeom prst="rightBracket">
          <a:avLst>
            <a:gd name="adj" fmla="val 29571"/>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9525</xdr:colOff>
      <xdr:row>37</xdr:row>
      <xdr:rowOff>38100</xdr:rowOff>
    </xdr:from>
    <xdr:to>
      <xdr:col>3</xdr:col>
      <xdr:colOff>95250</xdr:colOff>
      <xdr:row>38</xdr:row>
      <xdr:rowOff>228600</xdr:rowOff>
    </xdr:to>
    <xdr:sp macro="" textlink="">
      <xdr:nvSpPr>
        <xdr:cNvPr id="60479" name="AutoShape 1">
          <a:extLst>
            <a:ext uri="{FF2B5EF4-FFF2-40B4-BE49-F238E27FC236}">
              <a16:creationId xmlns:a16="http://schemas.microsoft.com/office/drawing/2014/main" id="{00000000-0008-0000-0900-00003FEC0000}"/>
            </a:ext>
          </a:extLst>
        </xdr:cNvPr>
        <xdr:cNvSpPr>
          <a:spLocks/>
        </xdr:cNvSpPr>
      </xdr:nvSpPr>
      <xdr:spPr bwMode="auto">
        <a:xfrm>
          <a:off x="628650" y="7800975"/>
          <a:ext cx="85725" cy="452438"/>
        </a:xfrm>
        <a:prstGeom prst="leftBracket">
          <a:avLst>
            <a:gd name="adj" fmla="val 22049"/>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47626</xdr:colOff>
      <xdr:row>26</xdr:row>
      <xdr:rowOff>23812</xdr:rowOff>
    </xdr:from>
    <xdr:to>
      <xdr:col>3</xdr:col>
      <xdr:colOff>128588</xdr:colOff>
      <xdr:row>27</xdr:row>
      <xdr:rowOff>238124</xdr:rowOff>
    </xdr:to>
    <xdr:sp macro="" textlink="">
      <xdr:nvSpPr>
        <xdr:cNvPr id="60481" name="AutoShape 1">
          <a:extLst>
            <a:ext uri="{FF2B5EF4-FFF2-40B4-BE49-F238E27FC236}">
              <a16:creationId xmlns:a16="http://schemas.microsoft.com/office/drawing/2014/main" id="{00000000-0008-0000-0900-000041EC0000}"/>
            </a:ext>
          </a:extLst>
        </xdr:cNvPr>
        <xdr:cNvSpPr>
          <a:spLocks/>
        </xdr:cNvSpPr>
      </xdr:nvSpPr>
      <xdr:spPr bwMode="auto">
        <a:xfrm>
          <a:off x="666751" y="5274468"/>
          <a:ext cx="80962" cy="476250"/>
        </a:xfrm>
        <a:prstGeom prst="leftBracket">
          <a:avLst>
            <a:gd name="adj" fmla="val 22069"/>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36</xdr:col>
      <xdr:colOff>83342</xdr:colOff>
      <xdr:row>26</xdr:row>
      <xdr:rowOff>23813</xdr:rowOff>
    </xdr:from>
    <xdr:to>
      <xdr:col>36</xdr:col>
      <xdr:colOff>166688</xdr:colOff>
      <xdr:row>27</xdr:row>
      <xdr:rowOff>238125</xdr:rowOff>
    </xdr:to>
    <xdr:sp macro="" textlink="">
      <xdr:nvSpPr>
        <xdr:cNvPr id="20" name="AutoShape 2">
          <a:extLst>
            <a:ext uri="{FF2B5EF4-FFF2-40B4-BE49-F238E27FC236}">
              <a16:creationId xmlns:a16="http://schemas.microsoft.com/office/drawing/2014/main" id="{00000000-0008-0000-0900-000014000000}"/>
            </a:ext>
          </a:extLst>
        </xdr:cNvPr>
        <xdr:cNvSpPr>
          <a:spLocks/>
        </xdr:cNvSpPr>
      </xdr:nvSpPr>
      <xdr:spPr bwMode="auto">
        <a:xfrm>
          <a:off x="7429498" y="5274469"/>
          <a:ext cx="83346" cy="476250"/>
        </a:xfrm>
        <a:prstGeom prst="rightBracket">
          <a:avLst>
            <a:gd name="adj" fmla="val 29571"/>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36</xdr:col>
      <xdr:colOff>59531</xdr:colOff>
      <xdr:row>37</xdr:row>
      <xdr:rowOff>35719</xdr:rowOff>
    </xdr:from>
    <xdr:to>
      <xdr:col>36</xdr:col>
      <xdr:colOff>142875</xdr:colOff>
      <xdr:row>39</xdr:row>
      <xdr:rowOff>0</xdr:rowOff>
    </xdr:to>
    <xdr:sp macro="" textlink="">
      <xdr:nvSpPr>
        <xdr:cNvPr id="21" name="AutoShape 2">
          <a:extLst>
            <a:ext uri="{FF2B5EF4-FFF2-40B4-BE49-F238E27FC236}">
              <a16:creationId xmlns:a16="http://schemas.microsoft.com/office/drawing/2014/main" id="{00000000-0008-0000-0900-000015000000}"/>
            </a:ext>
          </a:extLst>
        </xdr:cNvPr>
        <xdr:cNvSpPr>
          <a:spLocks/>
        </xdr:cNvSpPr>
      </xdr:nvSpPr>
      <xdr:spPr bwMode="auto">
        <a:xfrm>
          <a:off x="7405687" y="7798594"/>
          <a:ext cx="83344" cy="488156"/>
        </a:xfrm>
        <a:prstGeom prst="rightBracket">
          <a:avLst>
            <a:gd name="adj" fmla="val 29571"/>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7</xdr:col>
      <xdr:colOff>533398</xdr:colOff>
      <xdr:row>3</xdr:row>
      <xdr:rowOff>114300</xdr:rowOff>
    </xdr:from>
    <xdr:to>
      <xdr:col>11</xdr:col>
      <xdr:colOff>228599</xdr:colOff>
      <xdr:row>10</xdr:row>
      <xdr:rowOff>142875</xdr:rowOff>
    </xdr:to>
    <xdr:sp macro="" textlink="">
      <xdr:nvSpPr>
        <xdr:cNvPr id="2" name="テキスト ボックス 1"/>
        <xdr:cNvSpPr txBox="1"/>
      </xdr:nvSpPr>
      <xdr:spPr>
        <a:xfrm>
          <a:off x="8124823" y="895350"/>
          <a:ext cx="2438401" cy="12287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t>計算書等を社会福祉法人会計以外で作成している場合は資金収支計算分析表を作成し、提出してください。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Yh-12-00000806\&#36939;&#21942;&#25351;&#23566;&#20418;\2020&#20966;&#36935;&#25913;&#21892;\H28\02H28&#31309;&#31639;&#34920;\H28\&#31309;&#31639;&#34920;\01hoikushokyujitsu.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S-WXLAE9\share2\Users\01151469\Desktop\&#20491;&#20154;&#29992;\&#9734;H30&#24180;&#24230;&#26411;&#26989;&#21209;\&#33258;&#24049;&#28857;&#26908;&#34920;&#65288;&#20445;&#32946;&#22290;&#12539;&#35469;&#23450;&#12371;&#12393;&#12418;&#22290;&#65289;\&#65320;31&#24180;&#24230;&#29992;\2018hoikusho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積算表"/>
      <sheetName val="加算区分"/>
      <sheetName val="保育単価表"/>
      <sheetName val="保育単価表②"/>
      <sheetName val="別紙  職員配置加算単価表"/>
      <sheetName val="27人勧反映後　別紙  職員配置加算単価表"/>
    </sheetNames>
    <sheetDataSet>
      <sheetData sheetId="0">
        <row r="1">
          <cell r="AQ1" t="str">
            <v>定員</v>
          </cell>
        </row>
      </sheetData>
      <sheetData sheetId="1">
        <row r="12">
          <cell r="B12">
            <v>0</v>
          </cell>
          <cell r="C12" t="str">
            <v>１年未満</v>
          </cell>
          <cell r="D12">
            <v>2</v>
          </cell>
          <cell r="E12">
            <v>3</v>
          </cell>
          <cell r="F12">
            <v>0</v>
          </cell>
          <cell r="G12">
            <v>5</v>
          </cell>
        </row>
        <row r="13">
          <cell r="C13" t="str">
            <v>１年以上２年未満</v>
          </cell>
          <cell r="D13">
            <v>3</v>
          </cell>
          <cell r="E13">
            <v>3</v>
          </cell>
          <cell r="F13">
            <v>0</v>
          </cell>
          <cell r="G13">
            <v>6</v>
          </cell>
        </row>
        <row r="14">
          <cell r="C14" t="str">
            <v>２年以上３年未満</v>
          </cell>
          <cell r="D14">
            <v>4</v>
          </cell>
          <cell r="E14">
            <v>3</v>
          </cell>
          <cell r="F14">
            <v>0</v>
          </cell>
          <cell r="G14">
            <v>7</v>
          </cell>
        </row>
        <row r="15">
          <cell r="C15" t="str">
            <v>３年以上４年未満</v>
          </cell>
          <cell r="D15">
            <v>5</v>
          </cell>
          <cell r="E15">
            <v>3</v>
          </cell>
          <cell r="F15">
            <v>1</v>
          </cell>
          <cell r="G15">
            <v>9</v>
          </cell>
        </row>
        <row r="16">
          <cell r="C16" t="str">
            <v>４年以上５年未満</v>
          </cell>
          <cell r="D16">
            <v>6</v>
          </cell>
          <cell r="E16">
            <v>3</v>
          </cell>
          <cell r="F16">
            <v>2</v>
          </cell>
          <cell r="G16">
            <v>11</v>
          </cell>
        </row>
        <row r="17">
          <cell r="C17" t="str">
            <v>５年以上６年未満</v>
          </cell>
          <cell r="D17">
            <v>7</v>
          </cell>
          <cell r="E17">
            <v>3</v>
          </cell>
          <cell r="F17">
            <v>2</v>
          </cell>
          <cell r="G17">
            <v>12</v>
          </cell>
        </row>
        <row r="18">
          <cell r="C18" t="str">
            <v>６年以上７年未満</v>
          </cell>
          <cell r="D18">
            <v>8</v>
          </cell>
          <cell r="E18">
            <v>3</v>
          </cell>
          <cell r="F18">
            <v>3</v>
          </cell>
          <cell r="G18">
            <v>14</v>
          </cell>
        </row>
        <row r="19">
          <cell r="C19" t="str">
            <v>７年以上８年未満</v>
          </cell>
          <cell r="D19">
            <v>9</v>
          </cell>
          <cell r="E19">
            <v>3</v>
          </cell>
          <cell r="F19">
            <v>3</v>
          </cell>
          <cell r="G19">
            <v>15</v>
          </cell>
        </row>
        <row r="20">
          <cell r="C20" t="str">
            <v>８年以上９年未満</v>
          </cell>
          <cell r="D20">
            <v>10</v>
          </cell>
          <cell r="E20">
            <v>3</v>
          </cell>
          <cell r="F20">
            <v>3</v>
          </cell>
          <cell r="G20">
            <v>16</v>
          </cell>
        </row>
        <row r="21">
          <cell r="C21" t="str">
            <v>９年以上１０年未満</v>
          </cell>
          <cell r="D21">
            <v>11</v>
          </cell>
          <cell r="E21">
            <v>3</v>
          </cell>
          <cell r="F21">
            <v>3</v>
          </cell>
          <cell r="G21">
            <v>17</v>
          </cell>
        </row>
        <row r="22">
          <cell r="C22" t="str">
            <v>１０年以上１１年未満</v>
          </cell>
          <cell r="D22">
            <v>12</v>
          </cell>
          <cell r="E22">
            <v>3</v>
          </cell>
          <cell r="F22">
            <v>3</v>
          </cell>
          <cell r="G22">
            <v>18</v>
          </cell>
        </row>
        <row r="23">
          <cell r="C23" t="str">
            <v>１１年以上１２年未満</v>
          </cell>
          <cell r="D23">
            <v>12</v>
          </cell>
          <cell r="E23">
            <v>4</v>
          </cell>
          <cell r="F23">
            <v>2</v>
          </cell>
          <cell r="G23">
            <v>18</v>
          </cell>
        </row>
        <row r="24">
          <cell r="C24" t="str">
            <v>１２年以上１３年未満</v>
          </cell>
          <cell r="D24">
            <v>12</v>
          </cell>
          <cell r="E24">
            <v>4</v>
          </cell>
          <cell r="F24">
            <v>2</v>
          </cell>
          <cell r="G24">
            <v>18</v>
          </cell>
        </row>
        <row r="25">
          <cell r="C25" t="str">
            <v>１３年以上１４年未満</v>
          </cell>
          <cell r="D25">
            <v>12</v>
          </cell>
          <cell r="E25">
            <v>4</v>
          </cell>
          <cell r="F25">
            <v>3</v>
          </cell>
          <cell r="G25">
            <v>19</v>
          </cell>
        </row>
        <row r="26">
          <cell r="C26" t="str">
            <v>１４年以上１５年未満</v>
          </cell>
          <cell r="D26">
            <v>12</v>
          </cell>
          <cell r="E26">
            <v>4</v>
          </cell>
          <cell r="F26">
            <v>3</v>
          </cell>
          <cell r="G26">
            <v>19</v>
          </cell>
        </row>
        <row r="27">
          <cell r="C27" t="str">
            <v>１５年以上１６年未満</v>
          </cell>
          <cell r="D27">
            <v>12</v>
          </cell>
          <cell r="E27">
            <v>4</v>
          </cell>
          <cell r="F27">
            <v>4</v>
          </cell>
          <cell r="G27">
            <v>20</v>
          </cell>
        </row>
        <row r="28">
          <cell r="C28" t="str">
            <v>１６年以上</v>
          </cell>
          <cell r="D28">
            <v>12</v>
          </cell>
          <cell r="E28">
            <v>4</v>
          </cell>
          <cell r="F28">
            <v>5</v>
          </cell>
          <cell r="G28">
            <v>21</v>
          </cell>
        </row>
      </sheetData>
      <sheetData sheetId="2">
        <row r="6">
          <cell r="A6">
            <v>1</v>
          </cell>
        </row>
      </sheetData>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積算表"/>
      <sheetName val="加算区分"/>
      <sheetName val="保育単価表"/>
      <sheetName val="保育単価表②"/>
      <sheetName val="30年度単価休日"/>
    </sheetNames>
    <sheetDataSet>
      <sheetData sheetId="0" refreshError="1"/>
      <sheetData sheetId="1" refreshError="1">
        <row r="3">
          <cell r="B3">
            <v>0</v>
          </cell>
          <cell r="C3" t="str">
            <v>１年未満</v>
          </cell>
          <cell r="D3">
            <v>2</v>
          </cell>
          <cell r="E3">
            <v>5</v>
          </cell>
          <cell r="F3">
            <v>7</v>
          </cell>
        </row>
        <row r="4">
          <cell r="B4">
            <v>1</v>
          </cell>
          <cell r="C4" t="str">
            <v>１年以上２年未満</v>
          </cell>
          <cell r="D4">
            <v>3</v>
          </cell>
          <cell r="E4">
            <v>5</v>
          </cell>
          <cell r="F4">
            <v>8</v>
          </cell>
        </row>
        <row r="5">
          <cell r="B5">
            <v>2</v>
          </cell>
          <cell r="C5" t="str">
            <v>２年以上３年未満</v>
          </cell>
          <cell r="D5">
            <v>4</v>
          </cell>
          <cell r="E5">
            <v>5</v>
          </cell>
          <cell r="F5">
            <v>9</v>
          </cell>
        </row>
        <row r="6">
          <cell r="B6">
            <v>3</v>
          </cell>
          <cell r="C6" t="str">
            <v>３年以上４年未満</v>
          </cell>
          <cell r="D6">
            <v>5</v>
          </cell>
          <cell r="E6">
            <v>5</v>
          </cell>
          <cell r="F6">
            <v>10</v>
          </cell>
        </row>
        <row r="7">
          <cell r="B7">
            <v>4</v>
          </cell>
          <cell r="C7" t="str">
            <v>４年以上５年未満</v>
          </cell>
          <cell r="D7">
            <v>6</v>
          </cell>
          <cell r="E7">
            <v>5</v>
          </cell>
          <cell r="F7">
            <v>11</v>
          </cell>
        </row>
        <row r="8">
          <cell r="B8">
            <v>5</v>
          </cell>
          <cell r="C8" t="str">
            <v>５年以上６年未満</v>
          </cell>
          <cell r="D8">
            <v>7</v>
          </cell>
          <cell r="E8">
            <v>5</v>
          </cell>
          <cell r="F8">
            <v>12</v>
          </cell>
        </row>
        <row r="9">
          <cell r="B9">
            <v>6</v>
          </cell>
          <cell r="C9" t="str">
            <v>６年以上７年未満</v>
          </cell>
          <cell r="D9">
            <v>8</v>
          </cell>
          <cell r="E9">
            <v>5</v>
          </cell>
          <cell r="F9">
            <v>13</v>
          </cell>
        </row>
        <row r="10">
          <cell r="B10">
            <v>7</v>
          </cell>
          <cell r="C10" t="str">
            <v>７年以上８年未満</v>
          </cell>
          <cell r="D10">
            <v>9</v>
          </cell>
          <cell r="E10">
            <v>5</v>
          </cell>
          <cell r="F10">
            <v>14</v>
          </cell>
        </row>
        <row r="11">
          <cell r="B11">
            <v>8</v>
          </cell>
          <cell r="C11" t="str">
            <v>８年以上９年未満</v>
          </cell>
          <cell r="D11">
            <v>10</v>
          </cell>
          <cell r="E11">
            <v>5</v>
          </cell>
          <cell r="F11">
            <v>15</v>
          </cell>
        </row>
        <row r="12">
          <cell r="B12">
            <v>9</v>
          </cell>
          <cell r="C12" t="str">
            <v>９年以上１０年未満</v>
          </cell>
          <cell r="D12">
            <v>11</v>
          </cell>
          <cell r="E12">
            <v>5</v>
          </cell>
          <cell r="F12">
            <v>16</v>
          </cell>
        </row>
        <row r="13">
          <cell r="B13">
            <v>10</v>
          </cell>
          <cell r="C13" t="str">
            <v>１０年以上１１年未満</v>
          </cell>
          <cell r="D13">
            <v>12</v>
          </cell>
          <cell r="E13">
            <v>5</v>
          </cell>
          <cell r="F13">
            <v>17</v>
          </cell>
        </row>
        <row r="14">
          <cell r="B14">
            <v>11</v>
          </cell>
          <cell r="C14" t="str">
            <v>１１年以上１２年未満</v>
          </cell>
          <cell r="D14">
            <v>12</v>
          </cell>
          <cell r="E14">
            <v>6</v>
          </cell>
          <cell r="F14">
            <v>18</v>
          </cell>
        </row>
      </sheetData>
      <sheetData sheetId="2" refreshError="1">
        <row r="6">
          <cell r="A6">
            <v>1</v>
          </cell>
          <cell r="B6">
            <v>2</v>
          </cell>
          <cell r="C6">
            <v>3</v>
          </cell>
          <cell r="D6">
            <v>4</v>
          </cell>
          <cell r="E6">
            <v>5</v>
          </cell>
          <cell r="F6">
            <v>6</v>
          </cell>
          <cell r="G6">
            <v>7</v>
          </cell>
          <cell r="H6">
            <v>8</v>
          </cell>
          <cell r="I6">
            <v>9</v>
          </cell>
          <cell r="J6">
            <v>10</v>
          </cell>
          <cell r="K6">
            <v>11</v>
          </cell>
          <cell r="L6">
            <v>12</v>
          </cell>
          <cell r="M6">
            <v>13</v>
          </cell>
          <cell r="N6">
            <v>14</v>
          </cell>
          <cell r="O6">
            <v>15</v>
          </cell>
          <cell r="P6">
            <v>16</v>
          </cell>
          <cell r="Q6">
            <v>17</v>
          </cell>
          <cell r="R6">
            <v>18</v>
          </cell>
          <cell r="S6">
            <v>19</v>
          </cell>
          <cell r="T6">
            <v>20</v>
          </cell>
          <cell r="U6">
            <v>21</v>
          </cell>
          <cell r="V6">
            <v>22</v>
          </cell>
          <cell r="W6">
            <v>23</v>
          </cell>
          <cell r="X6">
            <v>24</v>
          </cell>
          <cell r="Y6">
            <v>25</v>
          </cell>
          <cell r="Z6">
            <v>26</v>
          </cell>
          <cell r="AA6">
            <v>27</v>
          </cell>
          <cell r="AB6">
            <v>28</v>
          </cell>
          <cell r="AC6">
            <v>29</v>
          </cell>
          <cell r="AD6">
            <v>30</v>
          </cell>
          <cell r="AE6">
            <v>31</v>
          </cell>
          <cell r="AF6">
            <v>32</v>
          </cell>
          <cell r="AG6">
            <v>33</v>
          </cell>
          <cell r="AH6">
            <v>34</v>
          </cell>
          <cell r="AI6">
            <v>35</v>
          </cell>
          <cell r="AJ6">
            <v>36</v>
          </cell>
          <cell r="AK6">
            <v>37</v>
          </cell>
          <cell r="AL6">
            <v>38</v>
          </cell>
          <cell r="AM6">
            <v>39</v>
          </cell>
          <cell r="AN6">
            <v>40</v>
          </cell>
          <cell r="AO6">
            <v>41</v>
          </cell>
          <cell r="AP6">
            <v>42</v>
          </cell>
          <cell r="AQ6">
            <v>43</v>
          </cell>
          <cell r="AR6">
            <v>44</v>
          </cell>
          <cell r="AS6">
            <v>45</v>
          </cell>
          <cell r="AT6">
            <v>46</v>
          </cell>
          <cell r="AU6">
            <v>47</v>
          </cell>
          <cell r="AV6">
            <v>48</v>
          </cell>
          <cell r="AW6">
            <v>49</v>
          </cell>
          <cell r="AX6">
            <v>50</v>
          </cell>
          <cell r="AY6">
            <v>51</v>
          </cell>
          <cell r="AZ6">
            <v>52</v>
          </cell>
          <cell r="BA6">
            <v>53</v>
          </cell>
          <cell r="BB6">
            <v>54</v>
          </cell>
          <cell r="BC6">
            <v>55</v>
          </cell>
          <cell r="BD6">
            <v>56</v>
          </cell>
          <cell r="BE6">
            <v>57</v>
          </cell>
          <cell r="BF6">
            <v>58</v>
          </cell>
        </row>
        <row r="7">
          <cell r="A7" t="str">
            <v>20４歳以上児</v>
          </cell>
          <cell r="B7" t="str">
            <v>16/100
地域</v>
          </cell>
          <cell r="C7" t="str">
            <v>　20人</v>
          </cell>
          <cell r="D7" t="str">
            <v>2号</v>
          </cell>
          <cell r="E7" t="str">
            <v>４歳以上児</v>
          </cell>
          <cell r="F7">
            <v>0</v>
          </cell>
          <cell r="G7">
            <v>98210</v>
          </cell>
          <cell r="H7">
            <v>105630</v>
          </cell>
          <cell r="I7">
            <v>73160</v>
          </cell>
          <cell r="J7">
            <v>80580</v>
          </cell>
          <cell r="K7" t="str">
            <v>＋</v>
          </cell>
          <cell r="L7">
            <v>910</v>
          </cell>
          <cell r="M7">
            <v>980</v>
          </cell>
          <cell r="N7" t="str">
            <v>×加算率</v>
          </cell>
          <cell r="O7">
            <v>660</v>
          </cell>
          <cell r="P7">
            <v>730</v>
          </cell>
          <cell r="Q7" t="str">
            <v>×加算率</v>
          </cell>
          <cell r="R7" t="str">
            <v>＋</v>
          </cell>
          <cell r="S7">
            <v>25930</v>
          </cell>
          <cell r="T7" t="str">
            <v>＋</v>
          </cell>
          <cell r="U7">
            <v>250</v>
          </cell>
          <cell r="V7" t="str">
            <v>＋</v>
          </cell>
          <cell r="W7">
            <v>7420</v>
          </cell>
          <cell r="X7">
            <v>70</v>
          </cell>
          <cell r="Y7" t="str">
            <v>＋</v>
          </cell>
          <cell r="Z7">
            <v>0</v>
          </cell>
          <cell r="AA7">
            <v>0</v>
          </cell>
          <cell r="AB7" t="str">
            <v>＋</v>
          </cell>
          <cell r="AC7">
            <v>0</v>
          </cell>
          <cell r="AD7">
            <v>0</v>
          </cell>
          <cell r="AE7" t="str">
            <v>÷</v>
          </cell>
          <cell r="AF7">
            <v>0</v>
          </cell>
          <cell r="AG7" t="str">
            <v>＋</v>
          </cell>
          <cell r="AH7">
            <v>26560</v>
          </cell>
          <cell r="AI7">
            <v>0</v>
          </cell>
          <cell r="AJ7" t="str">
            <v>＋</v>
          </cell>
          <cell r="AK7">
            <v>190</v>
          </cell>
          <cell r="AL7" t="str">
            <v>＋</v>
          </cell>
          <cell r="AM7" t="str">
            <v>Ａ地域</v>
          </cell>
          <cell r="AN7">
            <v>5900</v>
          </cell>
          <cell r="AO7">
            <v>6500</v>
          </cell>
          <cell r="AP7" t="str">
            <v>＋</v>
          </cell>
          <cell r="AQ7" t="str">
            <v>ａ地域</v>
          </cell>
          <cell r="AR7">
            <v>15100</v>
          </cell>
          <cell r="AS7">
            <v>16800</v>
          </cell>
          <cell r="AT7" t="str">
            <v>＋</v>
          </cell>
          <cell r="AU7">
            <v>22270</v>
          </cell>
          <cell r="AV7" t="str">
            <v>＋</v>
          </cell>
          <cell r="AW7">
            <v>220</v>
          </cell>
          <cell r="AX7" t="str">
            <v>－</v>
          </cell>
          <cell r="AY7">
            <v>0</v>
          </cell>
          <cell r="AZ7" t="str">
            <v>－</v>
          </cell>
          <cell r="BA7" t="str">
            <v>(⑥＋⑦
　＋⑨＋⑪)</v>
          </cell>
          <cell r="BB7">
            <v>0</v>
          </cell>
          <cell r="BC7" t="str">
            <v>(⑥～⑯)</v>
          </cell>
          <cell r="BD7">
            <v>0</v>
          </cell>
          <cell r="BF7">
            <v>0</v>
          </cell>
        </row>
        <row r="8">
          <cell r="A8" t="str">
            <v>20３歳児</v>
          </cell>
          <cell r="B8">
            <v>0</v>
          </cell>
          <cell r="C8">
            <v>0</v>
          </cell>
          <cell r="D8">
            <v>0</v>
          </cell>
          <cell r="E8" t="str">
            <v>３歳児</v>
          </cell>
          <cell r="F8">
            <v>0</v>
          </cell>
          <cell r="G8">
            <v>105630</v>
          </cell>
          <cell r="H8">
            <v>160890</v>
          </cell>
          <cell r="I8">
            <v>80580</v>
          </cell>
          <cell r="J8">
            <v>135840</v>
          </cell>
          <cell r="K8" t="str">
            <v>＋</v>
          </cell>
          <cell r="L8">
            <v>980</v>
          </cell>
          <cell r="M8">
            <v>1500</v>
          </cell>
          <cell r="N8" t="str">
            <v>×加算率</v>
          </cell>
          <cell r="O8">
            <v>730</v>
          </cell>
          <cell r="P8">
            <v>1250</v>
          </cell>
          <cell r="Q8" t="str">
            <v>×加算率</v>
          </cell>
          <cell r="R8">
            <v>0</v>
          </cell>
          <cell r="S8">
            <v>0</v>
          </cell>
          <cell r="T8">
            <v>0</v>
          </cell>
          <cell r="U8">
            <v>0</v>
          </cell>
          <cell r="V8" t="str">
            <v>＋</v>
          </cell>
          <cell r="W8">
            <v>7420</v>
          </cell>
          <cell r="X8">
            <v>70</v>
          </cell>
          <cell r="Y8">
            <v>0</v>
          </cell>
          <cell r="Z8">
            <v>0</v>
          </cell>
          <cell r="AA8">
            <v>0</v>
          </cell>
          <cell r="AB8">
            <v>0</v>
          </cell>
          <cell r="AC8">
            <v>0</v>
          </cell>
          <cell r="AD8">
            <v>0</v>
          </cell>
          <cell r="AE8">
            <v>0</v>
          </cell>
          <cell r="AF8">
            <v>0</v>
          </cell>
          <cell r="AG8">
            <v>0</v>
          </cell>
          <cell r="AH8">
            <v>0</v>
          </cell>
          <cell r="AI8">
            <v>24900</v>
          </cell>
          <cell r="AJ8">
            <v>0</v>
          </cell>
          <cell r="AK8">
            <v>0</v>
          </cell>
          <cell r="AL8">
            <v>0</v>
          </cell>
          <cell r="AM8" t="str">
            <v>Ｂ地域</v>
          </cell>
          <cell r="AN8">
            <v>5600</v>
          </cell>
          <cell r="AO8">
            <v>6200</v>
          </cell>
          <cell r="AP8">
            <v>0</v>
          </cell>
          <cell r="AQ8" t="str">
            <v>ｂ地域</v>
          </cell>
          <cell r="AR8">
            <v>8300</v>
          </cell>
          <cell r="AS8">
            <v>9200</v>
          </cell>
          <cell r="AT8">
            <v>0</v>
          </cell>
          <cell r="AU8">
            <v>0</v>
          </cell>
          <cell r="AV8">
            <v>0</v>
          </cell>
          <cell r="AW8">
            <v>0</v>
          </cell>
          <cell r="AX8">
            <v>0</v>
          </cell>
          <cell r="AY8">
            <v>0</v>
          </cell>
          <cell r="AZ8">
            <v>0</v>
          </cell>
          <cell r="BA8">
            <v>0</v>
          </cell>
          <cell r="BB8">
            <v>0</v>
          </cell>
          <cell r="BC8">
            <v>0</v>
          </cell>
          <cell r="BD8">
            <v>0</v>
          </cell>
          <cell r="BE8">
            <v>0</v>
          </cell>
          <cell r="BF8">
            <v>0</v>
          </cell>
        </row>
        <row r="9">
          <cell r="A9" t="str">
            <v>20１，２歳児</v>
          </cell>
          <cell r="B9">
            <v>0</v>
          </cell>
          <cell r="C9">
            <v>0</v>
          </cell>
          <cell r="D9" t="str">
            <v>3号</v>
          </cell>
          <cell r="E9" t="str">
            <v>１、２歳児</v>
          </cell>
          <cell r="F9">
            <v>0</v>
          </cell>
          <cell r="G9">
            <v>160890</v>
          </cell>
          <cell r="H9">
            <v>235130</v>
          </cell>
          <cell r="I9">
            <v>135840</v>
          </cell>
          <cell r="J9">
            <v>210080</v>
          </cell>
          <cell r="K9" t="str">
            <v>＋</v>
          </cell>
          <cell r="L9">
            <v>1500</v>
          </cell>
          <cell r="M9">
            <v>2240</v>
          </cell>
          <cell r="N9" t="str">
            <v>×加算率</v>
          </cell>
          <cell r="O9">
            <v>1250</v>
          </cell>
          <cell r="P9">
            <v>1990</v>
          </cell>
          <cell r="Q9" t="str">
            <v>×加算率</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t="str">
            <v>＋</v>
          </cell>
          <cell r="AH9">
            <v>24900</v>
          </cell>
          <cell r="AI9">
            <v>0</v>
          </cell>
          <cell r="AJ9">
            <v>0</v>
          </cell>
          <cell r="AK9">
            <v>0</v>
          </cell>
          <cell r="AL9">
            <v>0</v>
          </cell>
          <cell r="AM9" t="str">
            <v>Ｃ地域</v>
          </cell>
          <cell r="AN9">
            <v>5300</v>
          </cell>
          <cell r="AO9">
            <v>5900</v>
          </cell>
          <cell r="AP9">
            <v>0</v>
          </cell>
          <cell r="AQ9" t="str">
            <v>ｃ地域</v>
          </cell>
          <cell r="AR9">
            <v>7200</v>
          </cell>
          <cell r="AS9">
            <v>8000</v>
          </cell>
          <cell r="AT9">
            <v>0</v>
          </cell>
          <cell r="AU9">
            <v>0</v>
          </cell>
          <cell r="AV9">
            <v>0</v>
          </cell>
          <cell r="AW9">
            <v>0</v>
          </cell>
          <cell r="AX9">
            <v>0</v>
          </cell>
          <cell r="AY9">
            <v>0</v>
          </cell>
          <cell r="AZ9">
            <v>0</v>
          </cell>
          <cell r="BA9">
            <v>0.06</v>
          </cell>
          <cell r="BB9">
            <v>0</v>
          </cell>
          <cell r="BC9">
            <v>0.8</v>
          </cell>
          <cell r="BD9">
            <v>0</v>
          </cell>
          <cell r="BF9">
            <v>0</v>
          </cell>
        </row>
        <row r="10">
          <cell r="A10" t="str">
            <v>20乳児</v>
          </cell>
          <cell r="B10">
            <v>0</v>
          </cell>
          <cell r="C10">
            <v>0</v>
          </cell>
          <cell r="D10">
            <v>0</v>
          </cell>
          <cell r="E10" t="str">
            <v>乳児</v>
          </cell>
          <cell r="F10">
            <v>0</v>
          </cell>
          <cell r="G10">
            <v>235130</v>
          </cell>
          <cell r="H10">
            <v>0</v>
          </cell>
          <cell r="I10">
            <v>210080</v>
          </cell>
          <cell r="J10">
            <v>0</v>
          </cell>
          <cell r="K10" t="str">
            <v>＋</v>
          </cell>
          <cell r="L10">
            <v>2240</v>
          </cell>
          <cell r="M10">
            <v>0</v>
          </cell>
          <cell r="N10" t="str">
            <v>×加算率</v>
          </cell>
          <cell r="O10">
            <v>1990</v>
          </cell>
          <cell r="P10">
            <v>0</v>
          </cell>
          <cell r="Q10" t="str">
            <v>×加算率</v>
          </cell>
          <cell r="R10">
            <v>0</v>
          </cell>
          <cell r="S10">
            <v>0</v>
          </cell>
          <cell r="T10">
            <v>0</v>
          </cell>
          <cell r="U10">
            <v>0</v>
          </cell>
          <cell r="V10">
            <v>0</v>
          </cell>
          <cell r="W10">
            <v>0</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t="str">
            <v>Ｄ地域</v>
          </cell>
          <cell r="AN10">
            <v>5000</v>
          </cell>
          <cell r="AO10">
            <v>5600</v>
          </cell>
          <cell r="AP10">
            <v>0</v>
          </cell>
          <cell r="AQ10" t="str">
            <v>ｄ地域</v>
          </cell>
          <cell r="AR10">
            <v>6500</v>
          </cell>
          <cell r="AS10">
            <v>7200</v>
          </cell>
          <cell r="AT10">
            <v>0</v>
          </cell>
          <cell r="AU10">
            <v>0</v>
          </cell>
          <cell r="AV10">
            <v>0</v>
          </cell>
          <cell r="AW10">
            <v>0</v>
          </cell>
          <cell r="AX10">
            <v>0</v>
          </cell>
          <cell r="AY10">
            <v>0</v>
          </cell>
          <cell r="AZ10">
            <v>0</v>
          </cell>
          <cell r="BA10">
            <v>0</v>
          </cell>
          <cell r="BB10">
            <v>0</v>
          </cell>
          <cell r="BC10">
            <v>0</v>
          </cell>
          <cell r="BD10">
            <v>0</v>
          </cell>
          <cell r="BE10">
            <v>0</v>
          </cell>
          <cell r="BF10">
            <v>0</v>
          </cell>
        </row>
        <row r="11">
          <cell r="A11" t="str">
            <v>30４歳以上児</v>
          </cell>
          <cell r="B11">
            <v>0</v>
          </cell>
          <cell r="C11" t="str">
            <v>　21人
　　から
　30人
　　まで</v>
          </cell>
          <cell r="D11" t="str">
            <v>2号</v>
          </cell>
          <cell r="E11" t="str">
            <v>４歳以上児</v>
          </cell>
          <cell r="F11">
            <v>0</v>
          </cell>
          <cell r="G11">
            <v>73470</v>
          </cell>
          <cell r="H11">
            <v>80890</v>
          </cell>
          <cell r="I11">
            <v>56770</v>
          </cell>
          <cell r="J11">
            <v>64190</v>
          </cell>
          <cell r="K11" t="str">
            <v>＋</v>
          </cell>
          <cell r="L11">
            <v>660</v>
          </cell>
          <cell r="M11">
            <v>730</v>
          </cell>
          <cell r="N11" t="str">
            <v>×加算率</v>
          </cell>
          <cell r="O11">
            <v>490</v>
          </cell>
          <cell r="P11">
            <v>560</v>
          </cell>
          <cell r="Q11" t="str">
            <v>×加算率</v>
          </cell>
          <cell r="R11" t="str">
            <v>＋</v>
          </cell>
          <cell r="S11">
            <v>17290</v>
          </cell>
          <cell r="T11" t="str">
            <v>＋</v>
          </cell>
          <cell r="U11">
            <v>170</v>
          </cell>
          <cell r="V11" t="str">
            <v>＋</v>
          </cell>
          <cell r="W11">
            <v>7420</v>
          </cell>
          <cell r="X11">
            <v>70</v>
          </cell>
          <cell r="Y11">
            <v>0</v>
          </cell>
          <cell r="Z11">
            <v>0</v>
          </cell>
          <cell r="AA11">
            <v>0</v>
          </cell>
          <cell r="AB11">
            <v>0</v>
          </cell>
          <cell r="AC11">
            <v>0</v>
          </cell>
          <cell r="AD11">
            <v>0</v>
          </cell>
          <cell r="AE11">
            <v>0</v>
          </cell>
          <cell r="AF11">
            <v>0</v>
          </cell>
          <cell r="AG11" t="str">
            <v>＋</v>
          </cell>
          <cell r="AH11">
            <v>19930</v>
          </cell>
          <cell r="AI11">
            <v>0</v>
          </cell>
          <cell r="AJ11" t="str">
            <v>＋</v>
          </cell>
          <cell r="AK11">
            <v>130</v>
          </cell>
          <cell r="AL11" t="str">
            <v>＋</v>
          </cell>
          <cell r="AM11" t="str">
            <v>Ａ地域</v>
          </cell>
          <cell r="AN11">
            <v>4100</v>
          </cell>
          <cell r="AO11">
            <v>4500</v>
          </cell>
          <cell r="AP11" t="str">
            <v>＋</v>
          </cell>
          <cell r="AQ11" t="str">
            <v>ａ地域</v>
          </cell>
          <cell r="AR11">
            <v>10500</v>
          </cell>
          <cell r="AS11">
            <v>11700</v>
          </cell>
          <cell r="AT11" t="str">
            <v>＋</v>
          </cell>
          <cell r="AU11">
            <v>14840</v>
          </cell>
          <cell r="AV11" t="str">
            <v>＋</v>
          </cell>
          <cell r="AW11">
            <v>140</v>
          </cell>
          <cell r="AX11">
            <v>0</v>
          </cell>
          <cell r="AY11">
            <v>0</v>
          </cell>
          <cell r="AZ11" t="str">
            <v>－</v>
          </cell>
          <cell r="BA11" t="str">
            <v>(⑥＋⑦
　＋⑨＋⑪)</v>
          </cell>
          <cell r="BB11">
            <v>0</v>
          </cell>
          <cell r="BC11" t="str">
            <v>(⑥～⑯)</v>
          </cell>
          <cell r="BD11">
            <v>0</v>
          </cell>
          <cell r="BF11">
            <v>0</v>
          </cell>
        </row>
        <row r="12">
          <cell r="A12" t="str">
            <v>30３歳児</v>
          </cell>
          <cell r="B12">
            <v>0</v>
          </cell>
          <cell r="C12">
            <v>0</v>
          </cell>
          <cell r="D12">
            <v>0</v>
          </cell>
          <cell r="E12" t="str">
            <v>３歳児</v>
          </cell>
          <cell r="F12">
            <v>0</v>
          </cell>
          <cell r="G12">
            <v>80890</v>
          </cell>
          <cell r="H12">
            <v>136150</v>
          </cell>
          <cell r="I12">
            <v>64190</v>
          </cell>
          <cell r="J12">
            <v>119450</v>
          </cell>
          <cell r="K12" t="str">
            <v>＋</v>
          </cell>
          <cell r="L12">
            <v>730</v>
          </cell>
          <cell r="M12">
            <v>1250</v>
          </cell>
          <cell r="N12" t="str">
            <v>×加算率</v>
          </cell>
          <cell r="O12">
            <v>560</v>
          </cell>
          <cell r="P12">
            <v>1080</v>
          </cell>
          <cell r="Q12" t="str">
            <v>×加算率</v>
          </cell>
          <cell r="R12">
            <v>0</v>
          </cell>
          <cell r="S12">
            <v>0</v>
          </cell>
          <cell r="T12">
            <v>0</v>
          </cell>
          <cell r="U12">
            <v>0</v>
          </cell>
          <cell r="V12" t="str">
            <v>＋</v>
          </cell>
          <cell r="W12">
            <v>7420</v>
          </cell>
          <cell r="X12">
            <v>70</v>
          </cell>
          <cell r="Y12">
            <v>0</v>
          </cell>
          <cell r="Z12">
            <v>0</v>
          </cell>
          <cell r="AA12">
            <v>0</v>
          </cell>
          <cell r="AB12">
            <v>0</v>
          </cell>
          <cell r="AC12">
            <v>0</v>
          </cell>
          <cell r="AD12">
            <v>0</v>
          </cell>
          <cell r="AE12">
            <v>0</v>
          </cell>
          <cell r="AF12">
            <v>0</v>
          </cell>
          <cell r="AG12">
            <v>0</v>
          </cell>
          <cell r="AH12">
            <v>0</v>
          </cell>
          <cell r="AI12">
            <v>18260</v>
          </cell>
          <cell r="AJ12">
            <v>0</v>
          </cell>
          <cell r="AK12">
            <v>0</v>
          </cell>
          <cell r="AL12">
            <v>0</v>
          </cell>
          <cell r="AM12" t="str">
            <v>Ｂ地域</v>
          </cell>
          <cell r="AN12">
            <v>3900</v>
          </cell>
          <cell r="AO12">
            <v>4300</v>
          </cell>
          <cell r="AP12">
            <v>0</v>
          </cell>
          <cell r="AQ12" t="str">
            <v>ｂ地域</v>
          </cell>
          <cell r="AR12">
            <v>5800</v>
          </cell>
          <cell r="AS12">
            <v>6400</v>
          </cell>
          <cell r="AT12">
            <v>0</v>
          </cell>
          <cell r="AU12">
            <v>0</v>
          </cell>
          <cell r="AV12">
            <v>0</v>
          </cell>
          <cell r="AW12">
            <v>0</v>
          </cell>
          <cell r="AX12">
            <v>0</v>
          </cell>
          <cell r="AY12">
            <v>0</v>
          </cell>
          <cell r="AZ12">
            <v>0</v>
          </cell>
          <cell r="BA12">
            <v>0</v>
          </cell>
          <cell r="BB12">
            <v>0</v>
          </cell>
          <cell r="BC12">
            <v>0</v>
          </cell>
          <cell r="BD12">
            <v>0</v>
          </cell>
          <cell r="BE12">
            <v>0</v>
          </cell>
          <cell r="BF12">
            <v>0</v>
          </cell>
        </row>
        <row r="13">
          <cell r="A13" t="str">
            <v>30１，２歳児</v>
          </cell>
          <cell r="B13">
            <v>0</v>
          </cell>
          <cell r="C13">
            <v>0</v>
          </cell>
          <cell r="D13" t="str">
            <v>3号</v>
          </cell>
          <cell r="E13" t="str">
            <v>１、２歳児</v>
          </cell>
          <cell r="F13">
            <v>0</v>
          </cell>
          <cell r="G13">
            <v>136150</v>
          </cell>
          <cell r="H13">
            <v>210390</v>
          </cell>
          <cell r="I13">
            <v>119450</v>
          </cell>
          <cell r="J13">
            <v>193690</v>
          </cell>
          <cell r="K13" t="str">
            <v>＋</v>
          </cell>
          <cell r="L13">
            <v>1250</v>
          </cell>
          <cell r="M13">
            <v>1990</v>
          </cell>
          <cell r="N13" t="str">
            <v>×加算率</v>
          </cell>
          <cell r="O13">
            <v>1080</v>
          </cell>
          <cell r="P13">
            <v>1820</v>
          </cell>
          <cell r="Q13" t="str">
            <v>×加算率</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t="str">
            <v>＋</v>
          </cell>
          <cell r="AH13">
            <v>18260</v>
          </cell>
          <cell r="AI13">
            <v>0</v>
          </cell>
          <cell r="AJ13">
            <v>0</v>
          </cell>
          <cell r="AK13">
            <v>0</v>
          </cell>
          <cell r="AL13">
            <v>0</v>
          </cell>
          <cell r="AM13" t="str">
            <v>Ｃ地域</v>
          </cell>
          <cell r="AN13">
            <v>3800</v>
          </cell>
          <cell r="AO13">
            <v>4200</v>
          </cell>
          <cell r="AP13">
            <v>0</v>
          </cell>
          <cell r="AQ13" t="str">
            <v>ｃ地域</v>
          </cell>
          <cell r="AR13">
            <v>5000</v>
          </cell>
          <cell r="AS13">
            <v>5600</v>
          </cell>
          <cell r="AT13">
            <v>0</v>
          </cell>
          <cell r="AU13">
            <v>0</v>
          </cell>
          <cell r="AV13">
            <v>0</v>
          </cell>
          <cell r="AW13">
            <v>0</v>
          </cell>
          <cell r="AX13">
            <v>0</v>
          </cell>
          <cell r="AY13">
            <v>0</v>
          </cell>
          <cell r="AZ13">
            <v>0</v>
          </cell>
          <cell r="BA13">
            <v>0.06</v>
          </cell>
          <cell r="BB13">
            <v>0</v>
          </cell>
          <cell r="BC13">
            <v>0.87</v>
          </cell>
          <cell r="BD13">
            <v>0</v>
          </cell>
          <cell r="BF13">
            <v>0</v>
          </cell>
        </row>
        <row r="14">
          <cell r="A14" t="str">
            <v>30乳児</v>
          </cell>
          <cell r="B14">
            <v>0</v>
          </cell>
          <cell r="C14">
            <v>0</v>
          </cell>
          <cell r="D14">
            <v>0</v>
          </cell>
          <cell r="E14" t="str">
            <v>乳児</v>
          </cell>
          <cell r="F14">
            <v>0</v>
          </cell>
          <cell r="G14">
            <v>210390</v>
          </cell>
          <cell r="H14">
            <v>0</v>
          </cell>
          <cell r="I14">
            <v>193690</v>
          </cell>
          <cell r="J14">
            <v>0</v>
          </cell>
          <cell r="K14" t="str">
            <v>＋</v>
          </cell>
          <cell r="L14">
            <v>1990</v>
          </cell>
          <cell r="M14">
            <v>0</v>
          </cell>
          <cell r="N14" t="str">
            <v>×加算率</v>
          </cell>
          <cell r="O14">
            <v>1820</v>
          </cell>
          <cell r="P14">
            <v>0</v>
          </cell>
          <cell r="Q14" t="str">
            <v>×加算率</v>
          </cell>
          <cell r="R14">
            <v>0</v>
          </cell>
          <cell r="S14">
            <v>0</v>
          </cell>
          <cell r="T14">
            <v>0</v>
          </cell>
          <cell r="U14">
            <v>0</v>
          </cell>
          <cell r="V14">
            <v>0</v>
          </cell>
          <cell r="W14">
            <v>0</v>
          </cell>
          <cell r="X14">
            <v>0</v>
          </cell>
          <cell r="Y14">
            <v>0</v>
          </cell>
          <cell r="Z14">
            <v>0</v>
          </cell>
          <cell r="AA14">
            <v>0</v>
          </cell>
          <cell r="AB14">
            <v>0</v>
          </cell>
          <cell r="AC14">
            <v>0</v>
          </cell>
          <cell r="AD14">
            <v>0</v>
          </cell>
          <cell r="AE14">
            <v>0</v>
          </cell>
          <cell r="AF14">
            <v>0</v>
          </cell>
          <cell r="AG14">
            <v>0</v>
          </cell>
          <cell r="AH14">
            <v>0</v>
          </cell>
          <cell r="AI14">
            <v>0</v>
          </cell>
          <cell r="AJ14">
            <v>0</v>
          </cell>
          <cell r="AK14">
            <v>0</v>
          </cell>
          <cell r="AL14">
            <v>0</v>
          </cell>
          <cell r="AM14" t="str">
            <v>Ｄ地域</v>
          </cell>
          <cell r="AN14">
            <v>3600</v>
          </cell>
          <cell r="AO14">
            <v>4000</v>
          </cell>
          <cell r="AP14">
            <v>0</v>
          </cell>
          <cell r="AQ14" t="str">
            <v>ｄ地域</v>
          </cell>
          <cell r="AR14">
            <v>4500</v>
          </cell>
          <cell r="AS14">
            <v>5000</v>
          </cell>
          <cell r="AT14">
            <v>0</v>
          </cell>
          <cell r="AU14">
            <v>0</v>
          </cell>
          <cell r="AV14">
            <v>0</v>
          </cell>
          <cell r="AW14">
            <v>0</v>
          </cell>
          <cell r="AX14">
            <v>0</v>
          </cell>
          <cell r="AY14">
            <v>0</v>
          </cell>
          <cell r="AZ14">
            <v>0</v>
          </cell>
          <cell r="BA14">
            <v>0</v>
          </cell>
          <cell r="BB14">
            <v>0</v>
          </cell>
          <cell r="BC14">
            <v>0</v>
          </cell>
          <cell r="BD14">
            <v>0</v>
          </cell>
          <cell r="BE14">
            <v>0</v>
          </cell>
          <cell r="BF14">
            <v>0</v>
          </cell>
        </row>
        <row r="15">
          <cell r="A15" t="str">
            <v>40４歳以上児</v>
          </cell>
          <cell r="B15">
            <v>0</v>
          </cell>
          <cell r="C15" t="str">
            <v>　31人
　　から
　40人
　　まで</v>
          </cell>
          <cell r="D15" t="str">
            <v>2号</v>
          </cell>
          <cell r="E15" t="str">
            <v>４歳以上児</v>
          </cell>
          <cell r="F15">
            <v>0</v>
          </cell>
          <cell r="G15">
            <v>61320</v>
          </cell>
          <cell r="H15">
            <v>68740</v>
          </cell>
          <cell r="I15">
            <v>48800</v>
          </cell>
          <cell r="J15">
            <v>56220</v>
          </cell>
          <cell r="K15" t="str">
            <v>＋</v>
          </cell>
          <cell r="L15">
            <v>540</v>
          </cell>
          <cell r="M15">
            <v>610</v>
          </cell>
          <cell r="N15" t="str">
            <v>×加算率</v>
          </cell>
          <cell r="O15">
            <v>410</v>
          </cell>
          <cell r="P15">
            <v>480</v>
          </cell>
          <cell r="Q15" t="str">
            <v>×加算率</v>
          </cell>
          <cell r="R15" t="str">
            <v>＋</v>
          </cell>
          <cell r="S15">
            <v>12960</v>
          </cell>
          <cell r="T15" t="str">
            <v>＋</v>
          </cell>
          <cell r="U15">
            <v>120</v>
          </cell>
          <cell r="V15" t="str">
            <v>＋</v>
          </cell>
          <cell r="W15">
            <v>7420</v>
          </cell>
          <cell r="X15">
            <v>70</v>
          </cell>
          <cell r="Y15">
            <v>0</v>
          </cell>
          <cell r="Z15">
            <v>0</v>
          </cell>
          <cell r="AA15">
            <v>0</v>
          </cell>
          <cell r="AB15">
            <v>0</v>
          </cell>
          <cell r="AC15">
            <v>0</v>
          </cell>
          <cell r="AD15">
            <v>0</v>
          </cell>
          <cell r="AE15">
            <v>0</v>
          </cell>
          <cell r="AF15">
            <v>0</v>
          </cell>
          <cell r="AG15" t="str">
            <v>＋</v>
          </cell>
          <cell r="AH15">
            <v>16620</v>
          </cell>
          <cell r="AI15">
            <v>0</v>
          </cell>
          <cell r="AJ15" t="str">
            <v>＋</v>
          </cell>
          <cell r="AK15">
            <v>90</v>
          </cell>
          <cell r="AL15" t="str">
            <v>＋</v>
          </cell>
          <cell r="AM15" t="str">
            <v>Ａ地域</v>
          </cell>
          <cell r="AN15">
            <v>3600</v>
          </cell>
          <cell r="AO15">
            <v>4000</v>
          </cell>
          <cell r="AP15" t="str">
            <v>＋</v>
          </cell>
          <cell r="AQ15" t="str">
            <v>ａ地域</v>
          </cell>
          <cell r="AR15">
            <v>9300</v>
          </cell>
          <cell r="AS15">
            <v>10400</v>
          </cell>
          <cell r="AT15" t="str">
            <v>＋</v>
          </cell>
          <cell r="AU15">
            <v>11130</v>
          </cell>
          <cell r="AV15" t="str">
            <v>＋</v>
          </cell>
          <cell r="AW15">
            <v>110</v>
          </cell>
          <cell r="AX15">
            <v>0</v>
          </cell>
          <cell r="AY15">
            <v>0</v>
          </cell>
          <cell r="AZ15" t="str">
            <v>－</v>
          </cell>
          <cell r="BA15" t="str">
            <v>(⑥＋⑦
　＋⑨＋⑪)</v>
          </cell>
          <cell r="BB15">
            <v>0</v>
          </cell>
          <cell r="BC15" t="str">
            <v>(⑥～⑯)</v>
          </cell>
          <cell r="BD15">
            <v>0</v>
          </cell>
          <cell r="BF15">
            <v>0</v>
          </cell>
        </row>
        <row r="16">
          <cell r="A16" t="str">
            <v>40３歳児</v>
          </cell>
          <cell r="B16">
            <v>0</v>
          </cell>
          <cell r="C16">
            <v>0</v>
          </cell>
          <cell r="D16">
            <v>0</v>
          </cell>
          <cell r="E16" t="str">
            <v>３歳児</v>
          </cell>
          <cell r="F16">
            <v>0</v>
          </cell>
          <cell r="G16">
            <v>68740</v>
          </cell>
          <cell r="H16">
            <v>124000</v>
          </cell>
          <cell r="I16">
            <v>56220</v>
          </cell>
          <cell r="J16">
            <v>111480</v>
          </cell>
          <cell r="K16" t="str">
            <v>＋</v>
          </cell>
          <cell r="L16">
            <v>610</v>
          </cell>
          <cell r="M16">
            <v>1130</v>
          </cell>
          <cell r="N16" t="str">
            <v>×加算率</v>
          </cell>
          <cell r="O16">
            <v>480</v>
          </cell>
          <cell r="P16">
            <v>1000</v>
          </cell>
          <cell r="Q16" t="str">
            <v>×加算率</v>
          </cell>
          <cell r="R16">
            <v>0</v>
          </cell>
          <cell r="S16">
            <v>0</v>
          </cell>
          <cell r="T16">
            <v>0</v>
          </cell>
          <cell r="U16">
            <v>0</v>
          </cell>
          <cell r="V16" t="str">
            <v>＋</v>
          </cell>
          <cell r="W16">
            <v>7420</v>
          </cell>
          <cell r="X16">
            <v>70</v>
          </cell>
          <cell r="Y16">
            <v>0</v>
          </cell>
          <cell r="Z16">
            <v>0</v>
          </cell>
          <cell r="AA16">
            <v>0</v>
          </cell>
          <cell r="AB16">
            <v>0</v>
          </cell>
          <cell r="AC16">
            <v>0</v>
          </cell>
          <cell r="AD16">
            <v>0</v>
          </cell>
          <cell r="AE16">
            <v>0</v>
          </cell>
          <cell r="AF16">
            <v>0</v>
          </cell>
          <cell r="AG16">
            <v>0</v>
          </cell>
          <cell r="AH16">
            <v>0</v>
          </cell>
          <cell r="AI16">
            <v>14950</v>
          </cell>
          <cell r="AJ16">
            <v>0</v>
          </cell>
          <cell r="AK16">
            <v>0</v>
          </cell>
          <cell r="AL16">
            <v>0</v>
          </cell>
          <cell r="AM16" t="str">
            <v>Ｂ地域</v>
          </cell>
          <cell r="AN16">
            <v>3400</v>
          </cell>
          <cell r="AO16">
            <v>3700</v>
          </cell>
          <cell r="AP16">
            <v>0</v>
          </cell>
          <cell r="AQ16" t="str">
            <v>ｂ地域</v>
          </cell>
          <cell r="AR16">
            <v>5100</v>
          </cell>
          <cell r="AS16">
            <v>5700</v>
          </cell>
          <cell r="AT16">
            <v>0</v>
          </cell>
          <cell r="AU16">
            <v>0</v>
          </cell>
          <cell r="AV16">
            <v>0</v>
          </cell>
          <cell r="AW16">
            <v>0</v>
          </cell>
          <cell r="AX16">
            <v>0</v>
          </cell>
          <cell r="AY16">
            <v>0</v>
          </cell>
          <cell r="AZ16">
            <v>0</v>
          </cell>
          <cell r="BA16">
            <v>0</v>
          </cell>
          <cell r="BB16">
            <v>0</v>
          </cell>
          <cell r="BC16">
            <v>0</v>
          </cell>
          <cell r="BD16">
            <v>0</v>
          </cell>
          <cell r="BE16">
            <v>0</v>
          </cell>
          <cell r="BF16">
            <v>0</v>
          </cell>
        </row>
        <row r="17">
          <cell r="A17" t="str">
            <v>40１，２歳児</v>
          </cell>
          <cell r="B17">
            <v>0</v>
          </cell>
          <cell r="C17">
            <v>0</v>
          </cell>
          <cell r="D17" t="str">
            <v>3号</v>
          </cell>
          <cell r="E17" t="str">
            <v>１、２歳児</v>
          </cell>
          <cell r="F17">
            <v>0</v>
          </cell>
          <cell r="G17">
            <v>124000</v>
          </cell>
          <cell r="H17">
            <v>198240</v>
          </cell>
          <cell r="I17">
            <v>111480</v>
          </cell>
          <cell r="J17">
            <v>185720</v>
          </cell>
          <cell r="K17" t="str">
            <v>＋</v>
          </cell>
          <cell r="L17">
            <v>1130</v>
          </cell>
          <cell r="M17">
            <v>1870</v>
          </cell>
          <cell r="N17" t="str">
            <v>×加算率</v>
          </cell>
          <cell r="O17">
            <v>1000</v>
          </cell>
          <cell r="P17">
            <v>1740</v>
          </cell>
          <cell r="Q17" t="str">
            <v>×加算率</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t="str">
            <v>＋</v>
          </cell>
          <cell r="AH17">
            <v>14950</v>
          </cell>
          <cell r="AI17">
            <v>0</v>
          </cell>
          <cell r="AJ17">
            <v>0</v>
          </cell>
          <cell r="AK17">
            <v>0</v>
          </cell>
          <cell r="AL17">
            <v>0</v>
          </cell>
          <cell r="AM17" t="str">
            <v>Ｃ地域</v>
          </cell>
          <cell r="AN17">
            <v>3200</v>
          </cell>
          <cell r="AO17">
            <v>3600</v>
          </cell>
          <cell r="AP17">
            <v>0</v>
          </cell>
          <cell r="AQ17" t="str">
            <v>ｃ地域</v>
          </cell>
          <cell r="AR17">
            <v>4500</v>
          </cell>
          <cell r="AS17">
            <v>5000</v>
          </cell>
          <cell r="AT17">
            <v>0</v>
          </cell>
          <cell r="AU17">
            <v>0</v>
          </cell>
          <cell r="AV17">
            <v>0</v>
          </cell>
          <cell r="AW17">
            <v>0</v>
          </cell>
          <cell r="AX17">
            <v>0</v>
          </cell>
          <cell r="AY17">
            <v>0</v>
          </cell>
          <cell r="AZ17">
            <v>0</v>
          </cell>
          <cell r="BA17">
            <v>0.06</v>
          </cell>
          <cell r="BB17">
            <v>0</v>
          </cell>
          <cell r="BC17">
            <v>0.97</v>
          </cell>
          <cell r="BD17">
            <v>0</v>
          </cell>
          <cell r="BF17">
            <v>0</v>
          </cell>
        </row>
        <row r="18">
          <cell r="A18" t="str">
            <v>40乳児</v>
          </cell>
          <cell r="B18">
            <v>0</v>
          </cell>
          <cell r="C18">
            <v>0</v>
          </cell>
          <cell r="D18">
            <v>0</v>
          </cell>
          <cell r="E18" t="str">
            <v>乳児</v>
          </cell>
          <cell r="F18">
            <v>0</v>
          </cell>
          <cell r="G18">
            <v>198240</v>
          </cell>
          <cell r="H18">
            <v>0</v>
          </cell>
          <cell r="I18">
            <v>185720</v>
          </cell>
          <cell r="J18">
            <v>0</v>
          </cell>
          <cell r="K18" t="str">
            <v>＋</v>
          </cell>
          <cell r="L18">
            <v>1870</v>
          </cell>
          <cell r="M18">
            <v>0</v>
          </cell>
          <cell r="N18" t="str">
            <v>×加算率</v>
          </cell>
          <cell r="O18">
            <v>1740</v>
          </cell>
          <cell r="P18">
            <v>0</v>
          </cell>
          <cell r="Q18" t="str">
            <v>×加算率</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t="str">
            <v>Ｄ地域</v>
          </cell>
          <cell r="AN18">
            <v>3100</v>
          </cell>
          <cell r="AO18">
            <v>3400</v>
          </cell>
          <cell r="AP18">
            <v>0</v>
          </cell>
          <cell r="AQ18" t="str">
            <v>ｄ地域</v>
          </cell>
          <cell r="AR18">
            <v>4000</v>
          </cell>
          <cell r="AS18">
            <v>4400</v>
          </cell>
          <cell r="AT18">
            <v>0</v>
          </cell>
          <cell r="AU18">
            <v>0</v>
          </cell>
          <cell r="AV18">
            <v>0</v>
          </cell>
          <cell r="AW18">
            <v>0</v>
          </cell>
          <cell r="AX18">
            <v>0</v>
          </cell>
          <cell r="AY18">
            <v>0</v>
          </cell>
          <cell r="AZ18">
            <v>0</v>
          </cell>
          <cell r="BA18">
            <v>0</v>
          </cell>
          <cell r="BB18">
            <v>0</v>
          </cell>
          <cell r="BC18">
            <v>0</v>
          </cell>
          <cell r="BD18">
            <v>0</v>
          </cell>
          <cell r="BE18">
            <v>0</v>
          </cell>
          <cell r="BF18">
            <v>0</v>
          </cell>
        </row>
        <row r="19">
          <cell r="A19" t="str">
            <v>50４歳以上児</v>
          </cell>
          <cell r="B19">
            <v>0</v>
          </cell>
          <cell r="C19" t="str">
            <v>　41人
　　から
　50人
　　まで</v>
          </cell>
          <cell r="D19" t="str">
            <v>2号</v>
          </cell>
          <cell r="E19" t="str">
            <v>４歳以上児</v>
          </cell>
          <cell r="F19">
            <v>0</v>
          </cell>
          <cell r="G19">
            <v>59380</v>
          </cell>
          <cell r="H19">
            <v>66800</v>
          </cell>
          <cell r="I19">
            <v>49360</v>
          </cell>
          <cell r="J19">
            <v>56780</v>
          </cell>
          <cell r="K19" t="str">
            <v>＋</v>
          </cell>
          <cell r="L19">
            <v>520</v>
          </cell>
          <cell r="M19">
            <v>590</v>
          </cell>
          <cell r="N19" t="str">
            <v>×加算率</v>
          </cell>
          <cell r="O19">
            <v>420</v>
          </cell>
          <cell r="P19">
            <v>490</v>
          </cell>
          <cell r="Q19" t="str">
            <v>×加算率</v>
          </cell>
          <cell r="R19" t="str">
            <v>＋</v>
          </cell>
          <cell r="S19">
            <v>10370</v>
          </cell>
          <cell r="T19" t="str">
            <v>＋</v>
          </cell>
          <cell r="U19">
            <v>100</v>
          </cell>
          <cell r="V19" t="str">
            <v>＋</v>
          </cell>
          <cell r="W19">
            <v>7420</v>
          </cell>
          <cell r="X19">
            <v>70</v>
          </cell>
          <cell r="Y19">
            <v>0</v>
          </cell>
          <cell r="Z19">
            <v>0</v>
          </cell>
          <cell r="AA19" t="str">
            <v>休日保育の年間延べ利用子ども数</v>
          </cell>
          <cell r="AB19">
            <v>0</v>
          </cell>
          <cell r="AC19" t="str">
            <v>休日保育の年間延べ利用子ども数</v>
          </cell>
          <cell r="AD19">
            <v>0</v>
          </cell>
          <cell r="AE19">
            <v>0</v>
          </cell>
          <cell r="AF19">
            <v>0</v>
          </cell>
          <cell r="AG19" t="str">
            <v>＋</v>
          </cell>
          <cell r="AH19">
            <v>14630</v>
          </cell>
          <cell r="AI19">
            <v>0</v>
          </cell>
          <cell r="AJ19" t="str">
            <v>＋</v>
          </cell>
          <cell r="AK19">
            <v>70</v>
          </cell>
          <cell r="AL19" t="str">
            <v>＋</v>
          </cell>
          <cell r="AM19" t="str">
            <v>Ａ地域</v>
          </cell>
          <cell r="AN19">
            <v>3300</v>
          </cell>
          <cell r="AO19">
            <v>3600</v>
          </cell>
          <cell r="AP19" t="str">
            <v>＋</v>
          </cell>
          <cell r="AQ19" t="str">
            <v>ａ地域</v>
          </cell>
          <cell r="AR19">
            <v>8300</v>
          </cell>
          <cell r="AS19">
            <v>9300</v>
          </cell>
          <cell r="AT19" t="str">
            <v>＋</v>
          </cell>
          <cell r="AU19">
            <v>8900</v>
          </cell>
          <cell r="AV19" t="str">
            <v>＋</v>
          </cell>
          <cell r="AW19">
            <v>80</v>
          </cell>
          <cell r="AX19">
            <v>0</v>
          </cell>
          <cell r="AY19">
            <v>0</v>
          </cell>
          <cell r="AZ19" t="str">
            <v>－</v>
          </cell>
          <cell r="BA19" t="str">
            <v>(⑥＋⑦
　＋⑨＋⑪)</v>
          </cell>
          <cell r="BB19">
            <v>0</v>
          </cell>
          <cell r="BC19" t="str">
            <v>(⑥～⑯)</v>
          </cell>
          <cell r="BD19">
            <v>0</v>
          </cell>
          <cell r="BF19">
            <v>0</v>
          </cell>
        </row>
        <row r="20">
          <cell r="A20" t="str">
            <v>50３歳児</v>
          </cell>
          <cell r="B20">
            <v>0</v>
          </cell>
          <cell r="C20">
            <v>0</v>
          </cell>
          <cell r="D20">
            <v>0</v>
          </cell>
          <cell r="E20" t="str">
            <v>３歳児</v>
          </cell>
          <cell r="F20">
            <v>0</v>
          </cell>
          <cell r="G20">
            <v>66800</v>
          </cell>
          <cell r="H20">
            <v>122060</v>
          </cell>
          <cell r="I20">
            <v>56780</v>
          </cell>
          <cell r="J20">
            <v>112040</v>
          </cell>
          <cell r="K20" t="str">
            <v>＋</v>
          </cell>
          <cell r="L20">
            <v>590</v>
          </cell>
          <cell r="M20">
            <v>1110</v>
          </cell>
          <cell r="N20" t="str">
            <v>×加算率</v>
          </cell>
          <cell r="O20">
            <v>490</v>
          </cell>
          <cell r="P20">
            <v>1010</v>
          </cell>
          <cell r="Q20" t="str">
            <v>×加算率</v>
          </cell>
          <cell r="R20">
            <v>0</v>
          </cell>
          <cell r="S20">
            <v>0</v>
          </cell>
          <cell r="T20">
            <v>0</v>
          </cell>
          <cell r="U20">
            <v>0</v>
          </cell>
          <cell r="V20" t="str">
            <v>＋</v>
          </cell>
          <cell r="W20">
            <v>7420</v>
          </cell>
          <cell r="X20">
            <v>70</v>
          </cell>
          <cell r="Y20">
            <v>0</v>
          </cell>
          <cell r="Z20">
            <v>0</v>
          </cell>
          <cell r="AA20">
            <v>0</v>
          </cell>
          <cell r="AB20">
            <v>0</v>
          </cell>
          <cell r="AC20">
            <v>0</v>
          </cell>
          <cell r="AD20">
            <v>0</v>
          </cell>
          <cell r="AE20">
            <v>0</v>
          </cell>
          <cell r="AF20">
            <v>0</v>
          </cell>
          <cell r="AG20">
            <v>0</v>
          </cell>
          <cell r="AH20">
            <v>0</v>
          </cell>
          <cell r="AI20">
            <v>12960</v>
          </cell>
          <cell r="AJ20">
            <v>0</v>
          </cell>
          <cell r="AK20">
            <v>0</v>
          </cell>
          <cell r="AL20">
            <v>0</v>
          </cell>
          <cell r="AM20" t="str">
            <v>Ｂ地域</v>
          </cell>
          <cell r="AN20">
            <v>3100</v>
          </cell>
          <cell r="AO20">
            <v>3400</v>
          </cell>
          <cell r="AP20">
            <v>0</v>
          </cell>
          <cell r="AQ20" t="str">
            <v>ｂ地域</v>
          </cell>
          <cell r="AR20">
            <v>4600</v>
          </cell>
          <cell r="AS20">
            <v>5100</v>
          </cell>
          <cell r="AT20">
            <v>0</v>
          </cell>
          <cell r="AU20">
            <v>0</v>
          </cell>
          <cell r="AV20">
            <v>0</v>
          </cell>
          <cell r="AW20">
            <v>0</v>
          </cell>
          <cell r="AX20">
            <v>0</v>
          </cell>
          <cell r="AY20">
            <v>0</v>
          </cell>
          <cell r="AZ20">
            <v>0</v>
          </cell>
          <cell r="BA20">
            <v>0</v>
          </cell>
          <cell r="BB20">
            <v>0</v>
          </cell>
          <cell r="BC20">
            <v>0</v>
          </cell>
          <cell r="BD20">
            <v>0</v>
          </cell>
          <cell r="BE20">
            <v>0</v>
          </cell>
          <cell r="BF20">
            <v>0</v>
          </cell>
        </row>
        <row r="21">
          <cell r="A21" t="str">
            <v>50１，２歳児</v>
          </cell>
          <cell r="B21">
            <v>0</v>
          </cell>
          <cell r="C21">
            <v>0</v>
          </cell>
          <cell r="D21" t="str">
            <v>3号</v>
          </cell>
          <cell r="E21" t="str">
            <v>１、２歳児</v>
          </cell>
          <cell r="F21">
            <v>0</v>
          </cell>
          <cell r="G21">
            <v>122060</v>
          </cell>
          <cell r="H21">
            <v>196300</v>
          </cell>
          <cell r="I21">
            <v>112040</v>
          </cell>
          <cell r="J21">
            <v>186280</v>
          </cell>
          <cell r="K21" t="str">
            <v>＋</v>
          </cell>
          <cell r="L21">
            <v>1110</v>
          </cell>
          <cell r="M21">
            <v>1850</v>
          </cell>
          <cell r="N21" t="str">
            <v>×加算率</v>
          </cell>
          <cell r="O21">
            <v>1010</v>
          </cell>
          <cell r="P21">
            <v>1750</v>
          </cell>
          <cell r="Q21" t="str">
            <v>×加算率</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t="str">
            <v>＋</v>
          </cell>
          <cell r="AH21">
            <v>12960</v>
          </cell>
          <cell r="AI21">
            <v>0</v>
          </cell>
          <cell r="AJ21">
            <v>0</v>
          </cell>
          <cell r="AK21">
            <v>0</v>
          </cell>
          <cell r="AL21">
            <v>0</v>
          </cell>
          <cell r="AM21" t="str">
            <v>Ｃ地域</v>
          </cell>
          <cell r="AN21">
            <v>2900</v>
          </cell>
          <cell r="AO21">
            <v>3200</v>
          </cell>
          <cell r="AP21">
            <v>0</v>
          </cell>
          <cell r="AQ21" t="str">
            <v>ｃ地域</v>
          </cell>
          <cell r="AR21">
            <v>4000</v>
          </cell>
          <cell r="AS21">
            <v>4400</v>
          </cell>
          <cell r="AT21">
            <v>0</v>
          </cell>
          <cell r="AU21">
            <v>0</v>
          </cell>
          <cell r="AV21">
            <v>0</v>
          </cell>
          <cell r="AW21">
            <v>0</v>
          </cell>
          <cell r="AX21">
            <v>0</v>
          </cell>
          <cell r="AY21">
            <v>0</v>
          </cell>
          <cell r="AZ21">
            <v>0</v>
          </cell>
          <cell r="BA21">
            <v>0.06</v>
          </cell>
          <cell r="BB21">
            <v>0</v>
          </cell>
          <cell r="BC21">
            <v>0.92</v>
          </cell>
          <cell r="BD21">
            <v>0</v>
          </cell>
          <cell r="BF21">
            <v>0</v>
          </cell>
        </row>
        <row r="22">
          <cell r="A22" t="str">
            <v>50乳児</v>
          </cell>
          <cell r="B22">
            <v>0</v>
          </cell>
          <cell r="C22">
            <v>0</v>
          </cell>
          <cell r="D22">
            <v>0</v>
          </cell>
          <cell r="E22" t="str">
            <v>乳児</v>
          </cell>
          <cell r="F22">
            <v>0</v>
          </cell>
          <cell r="G22">
            <v>196300</v>
          </cell>
          <cell r="H22">
            <v>0</v>
          </cell>
          <cell r="I22">
            <v>186280</v>
          </cell>
          <cell r="J22">
            <v>0</v>
          </cell>
          <cell r="K22" t="str">
            <v>＋</v>
          </cell>
          <cell r="L22">
            <v>1850</v>
          </cell>
          <cell r="M22">
            <v>0</v>
          </cell>
          <cell r="N22" t="str">
            <v>×加算率</v>
          </cell>
          <cell r="O22">
            <v>1750</v>
          </cell>
          <cell r="P22">
            <v>0</v>
          </cell>
          <cell r="Q22" t="str">
            <v>×加算率</v>
          </cell>
          <cell r="R22">
            <v>0</v>
          </cell>
          <cell r="S22">
            <v>0</v>
          </cell>
          <cell r="T22">
            <v>0</v>
          </cell>
          <cell r="U22">
            <v>0</v>
          </cell>
          <cell r="V22">
            <v>0</v>
          </cell>
          <cell r="W22">
            <v>0</v>
          </cell>
          <cell r="X22">
            <v>0</v>
          </cell>
          <cell r="Y22">
            <v>0</v>
          </cell>
          <cell r="Z22">
            <v>0</v>
          </cell>
          <cell r="AA22" t="str">
            <v>　 　　 ～　210人</v>
          </cell>
          <cell r="AB22">
            <v>0</v>
          </cell>
          <cell r="AC22" t="str">
            <v>　 　　 ～　210人</v>
          </cell>
          <cell r="AD22">
            <v>0</v>
          </cell>
          <cell r="AE22">
            <v>0</v>
          </cell>
          <cell r="AF22">
            <v>0</v>
          </cell>
          <cell r="AG22">
            <v>0</v>
          </cell>
          <cell r="AH22">
            <v>0</v>
          </cell>
          <cell r="AI22">
            <v>0</v>
          </cell>
          <cell r="AJ22">
            <v>0</v>
          </cell>
          <cell r="AK22">
            <v>0</v>
          </cell>
          <cell r="AL22">
            <v>0</v>
          </cell>
          <cell r="AM22" t="str">
            <v>Ｄ地域</v>
          </cell>
          <cell r="AN22">
            <v>2800</v>
          </cell>
          <cell r="AO22">
            <v>3100</v>
          </cell>
          <cell r="AP22">
            <v>0</v>
          </cell>
          <cell r="AQ22" t="str">
            <v>ｄ地域</v>
          </cell>
          <cell r="AR22">
            <v>3600</v>
          </cell>
          <cell r="AS22">
            <v>4000</v>
          </cell>
          <cell r="AT22">
            <v>0</v>
          </cell>
          <cell r="AU22">
            <v>0</v>
          </cell>
          <cell r="AV22">
            <v>0</v>
          </cell>
          <cell r="AW22">
            <v>0</v>
          </cell>
          <cell r="AX22">
            <v>0</v>
          </cell>
          <cell r="AY22">
            <v>0</v>
          </cell>
          <cell r="AZ22">
            <v>0</v>
          </cell>
          <cell r="BA22">
            <v>0</v>
          </cell>
          <cell r="BB22">
            <v>0</v>
          </cell>
          <cell r="BC22">
            <v>0</v>
          </cell>
          <cell r="BD22">
            <v>0</v>
          </cell>
          <cell r="BE22">
            <v>0</v>
          </cell>
          <cell r="BF22">
            <v>0</v>
          </cell>
        </row>
        <row r="23">
          <cell r="A23" t="str">
            <v>60４歳以上児</v>
          </cell>
          <cell r="B23">
            <v>0</v>
          </cell>
          <cell r="C23" t="str">
            <v>　51人
　　から
　60人
　　まで</v>
          </cell>
          <cell r="D23" t="str">
            <v>2号</v>
          </cell>
          <cell r="E23" t="str">
            <v>４歳以上児</v>
          </cell>
          <cell r="F23">
            <v>0</v>
          </cell>
          <cell r="G23">
            <v>53020</v>
          </cell>
          <cell r="H23">
            <v>60440</v>
          </cell>
          <cell r="I23">
            <v>44670</v>
          </cell>
          <cell r="J23">
            <v>52090</v>
          </cell>
          <cell r="K23" t="str">
            <v>＋</v>
          </cell>
          <cell r="L23">
            <v>460</v>
          </cell>
          <cell r="M23">
            <v>530</v>
          </cell>
          <cell r="N23" t="str">
            <v>×加算率</v>
          </cell>
          <cell r="O23">
            <v>370</v>
          </cell>
          <cell r="P23">
            <v>440</v>
          </cell>
          <cell r="Q23" t="str">
            <v>×加算率</v>
          </cell>
          <cell r="R23" t="str">
            <v>＋</v>
          </cell>
          <cell r="S23">
            <v>8640</v>
          </cell>
          <cell r="T23" t="str">
            <v>＋</v>
          </cell>
          <cell r="U23">
            <v>80</v>
          </cell>
          <cell r="V23" t="str">
            <v>＋</v>
          </cell>
          <cell r="W23">
            <v>7420</v>
          </cell>
          <cell r="X23">
            <v>70</v>
          </cell>
          <cell r="Y23">
            <v>0</v>
          </cell>
          <cell r="Z23">
            <v>210</v>
          </cell>
          <cell r="AA23">
            <v>252900</v>
          </cell>
          <cell r="AB23">
            <v>0</v>
          </cell>
          <cell r="AC23">
            <v>2520</v>
          </cell>
          <cell r="AD23">
            <v>0</v>
          </cell>
          <cell r="AE23">
            <v>0</v>
          </cell>
          <cell r="AF23">
            <v>0</v>
          </cell>
          <cell r="AG23" t="str">
            <v>＋</v>
          </cell>
          <cell r="AH23">
            <v>13300</v>
          </cell>
          <cell r="AI23">
            <v>0</v>
          </cell>
          <cell r="AJ23" t="str">
            <v>＋</v>
          </cell>
          <cell r="AK23">
            <v>60</v>
          </cell>
          <cell r="AL23" t="str">
            <v>＋</v>
          </cell>
          <cell r="AM23" t="str">
            <v>Ａ地域</v>
          </cell>
          <cell r="AN23">
            <v>2700</v>
          </cell>
          <cell r="AO23">
            <v>3000</v>
          </cell>
          <cell r="AP23" t="str">
            <v>＋</v>
          </cell>
          <cell r="AQ23" t="str">
            <v>ａ地域</v>
          </cell>
          <cell r="AR23">
            <v>7000</v>
          </cell>
          <cell r="AS23">
            <v>7800</v>
          </cell>
          <cell r="AT23" t="str">
            <v>＋</v>
          </cell>
          <cell r="AU23">
            <v>7420</v>
          </cell>
          <cell r="AV23" t="str">
            <v>＋</v>
          </cell>
          <cell r="AW23">
            <v>70</v>
          </cell>
          <cell r="AX23">
            <v>0</v>
          </cell>
          <cell r="AY23">
            <v>0</v>
          </cell>
          <cell r="AZ23" t="str">
            <v>－</v>
          </cell>
          <cell r="BA23" t="str">
            <v>(⑥＋⑦
　＋⑨＋⑪)</v>
          </cell>
          <cell r="BB23">
            <v>0</v>
          </cell>
          <cell r="BC23" t="str">
            <v>(⑥～⑯)</v>
          </cell>
          <cell r="BD23">
            <v>0</v>
          </cell>
          <cell r="BF23">
            <v>0</v>
          </cell>
        </row>
        <row r="24">
          <cell r="A24" t="str">
            <v>60３歳児</v>
          </cell>
          <cell r="B24">
            <v>0</v>
          </cell>
          <cell r="C24">
            <v>0</v>
          </cell>
          <cell r="D24">
            <v>0</v>
          </cell>
          <cell r="E24" t="str">
            <v>３歳児</v>
          </cell>
          <cell r="F24">
            <v>0</v>
          </cell>
          <cell r="G24">
            <v>60440</v>
          </cell>
          <cell r="H24">
            <v>115700</v>
          </cell>
          <cell r="I24">
            <v>52090</v>
          </cell>
          <cell r="J24">
            <v>107350</v>
          </cell>
          <cell r="K24" t="str">
            <v>＋</v>
          </cell>
          <cell r="L24">
            <v>530</v>
          </cell>
          <cell r="M24">
            <v>1050</v>
          </cell>
          <cell r="N24" t="str">
            <v>×加算率</v>
          </cell>
          <cell r="O24">
            <v>440</v>
          </cell>
          <cell r="P24">
            <v>960</v>
          </cell>
          <cell r="Q24" t="str">
            <v>×加算率</v>
          </cell>
          <cell r="R24">
            <v>0</v>
          </cell>
          <cell r="S24">
            <v>0</v>
          </cell>
          <cell r="T24">
            <v>0</v>
          </cell>
          <cell r="U24">
            <v>0</v>
          </cell>
          <cell r="V24" t="str">
            <v>＋</v>
          </cell>
          <cell r="W24">
            <v>7420</v>
          </cell>
          <cell r="X24">
            <v>70</v>
          </cell>
          <cell r="Y24">
            <v>0</v>
          </cell>
          <cell r="Z24">
            <v>0</v>
          </cell>
          <cell r="AA24">
            <v>0</v>
          </cell>
          <cell r="AB24">
            <v>0</v>
          </cell>
          <cell r="AC24">
            <v>0</v>
          </cell>
          <cell r="AD24">
            <v>0</v>
          </cell>
          <cell r="AE24">
            <v>0</v>
          </cell>
          <cell r="AF24">
            <v>0</v>
          </cell>
          <cell r="AG24">
            <v>0</v>
          </cell>
          <cell r="AH24">
            <v>0</v>
          </cell>
          <cell r="AI24">
            <v>11630</v>
          </cell>
          <cell r="AJ24">
            <v>0</v>
          </cell>
          <cell r="AK24">
            <v>0</v>
          </cell>
          <cell r="AL24">
            <v>0</v>
          </cell>
          <cell r="AM24" t="str">
            <v>Ｂ地域</v>
          </cell>
          <cell r="AN24">
            <v>2600</v>
          </cell>
          <cell r="AO24">
            <v>2800</v>
          </cell>
          <cell r="AP24">
            <v>0</v>
          </cell>
          <cell r="AQ24" t="str">
            <v>ｂ地域</v>
          </cell>
          <cell r="AR24">
            <v>3800</v>
          </cell>
          <cell r="AS24">
            <v>4300</v>
          </cell>
          <cell r="AT24">
            <v>0</v>
          </cell>
          <cell r="AU24">
            <v>0</v>
          </cell>
          <cell r="AV24">
            <v>0</v>
          </cell>
          <cell r="AW24">
            <v>0</v>
          </cell>
          <cell r="AX24">
            <v>0</v>
          </cell>
          <cell r="AY24">
            <v>0</v>
          </cell>
          <cell r="AZ24">
            <v>0</v>
          </cell>
          <cell r="BA24">
            <v>0</v>
          </cell>
          <cell r="BB24">
            <v>0</v>
          </cell>
          <cell r="BC24">
            <v>0</v>
          </cell>
          <cell r="BD24">
            <v>0</v>
          </cell>
          <cell r="BE24">
            <v>0</v>
          </cell>
          <cell r="BF24">
            <v>0</v>
          </cell>
        </row>
        <row r="25">
          <cell r="A25" t="str">
            <v>60１，２歳児</v>
          </cell>
          <cell r="B25">
            <v>0</v>
          </cell>
          <cell r="C25">
            <v>0</v>
          </cell>
          <cell r="D25" t="str">
            <v>3号</v>
          </cell>
          <cell r="E25" t="str">
            <v>１、２歳児</v>
          </cell>
          <cell r="F25">
            <v>0</v>
          </cell>
          <cell r="G25">
            <v>115700</v>
          </cell>
          <cell r="H25">
            <v>189940</v>
          </cell>
          <cell r="I25">
            <v>107350</v>
          </cell>
          <cell r="J25">
            <v>181590</v>
          </cell>
          <cell r="K25" t="str">
            <v>＋</v>
          </cell>
          <cell r="L25">
            <v>1050</v>
          </cell>
          <cell r="M25">
            <v>1790</v>
          </cell>
          <cell r="N25" t="str">
            <v>×加算率</v>
          </cell>
          <cell r="O25">
            <v>960</v>
          </cell>
          <cell r="P25">
            <v>1700</v>
          </cell>
          <cell r="Q25" t="str">
            <v>×加算率</v>
          </cell>
          <cell r="R25">
            <v>0</v>
          </cell>
          <cell r="S25">
            <v>0</v>
          </cell>
          <cell r="T25">
            <v>0</v>
          </cell>
          <cell r="U25">
            <v>0</v>
          </cell>
          <cell r="V25">
            <v>0</v>
          </cell>
          <cell r="W25">
            <v>0</v>
          </cell>
          <cell r="X25">
            <v>0</v>
          </cell>
          <cell r="Y25">
            <v>0</v>
          </cell>
          <cell r="Z25">
            <v>0</v>
          </cell>
          <cell r="AA25" t="str">
            <v>　 211人～　279人</v>
          </cell>
          <cell r="AB25">
            <v>0</v>
          </cell>
          <cell r="AC25" t="str">
            <v>　 211人～　279人</v>
          </cell>
          <cell r="AD25">
            <v>0</v>
          </cell>
          <cell r="AE25">
            <v>0</v>
          </cell>
          <cell r="AF25">
            <v>0</v>
          </cell>
          <cell r="AG25" t="str">
            <v>＋</v>
          </cell>
          <cell r="AH25">
            <v>11630</v>
          </cell>
          <cell r="AI25">
            <v>0</v>
          </cell>
          <cell r="AJ25">
            <v>0</v>
          </cell>
          <cell r="AK25">
            <v>0</v>
          </cell>
          <cell r="AL25">
            <v>0</v>
          </cell>
          <cell r="AM25" t="str">
            <v>Ｃ地域</v>
          </cell>
          <cell r="AN25">
            <v>2400</v>
          </cell>
          <cell r="AO25">
            <v>2700</v>
          </cell>
          <cell r="AP25">
            <v>0</v>
          </cell>
          <cell r="AQ25" t="str">
            <v>ｃ地域</v>
          </cell>
          <cell r="AR25">
            <v>3300</v>
          </cell>
          <cell r="AS25">
            <v>3700</v>
          </cell>
          <cell r="AT25">
            <v>0</v>
          </cell>
          <cell r="AU25">
            <v>0</v>
          </cell>
          <cell r="AV25">
            <v>0</v>
          </cell>
          <cell r="AW25">
            <v>0</v>
          </cell>
          <cell r="AX25">
            <v>0</v>
          </cell>
          <cell r="AY25">
            <v>0</v>
          </cell>
          <cell r="AZ25">
            <v>0</v>
          </cell>
          <cell r="BA25">
            <v>7.0000000000000007E-2</v>
          </cell>
          <cell r="BB25">
            <v>0</v>
          </cell>
          <cell r="BC25">
            <v>0.9</v>
          </cell>
          <cell r="BD25">
            <v>0</v>
          </cell>
          <cell r="BF25">
            <v>0</v>
          </cell>
        </row>
        <row r="26">
          <cell r="A26" t="str">
            <v>60乳児</v>
          </cell>
          <cell r="B26">
            <v>0</v>
          </cell>
          <cell r="C26">
            <v>0</v>
          </cell>
          <cell r="D26">
            <v>0</v>
          </cell>
          <cell r="E26" t="str">
            <v>乳児</v>
          </cell>
          <cell r="F26">
            <v>0</v>
          </cell>
          <cell r="G26">
            <v>189940</v>
          </cell>
          <cell r="H26">
            <v>0</v>
          </cell>
          <cell r="I26">
            <v>181590</v>
          </cell>
          <cell r="J26">
            <v>0</v>
          </cell>
          <cell r="K26" t="str">
            <v>＋</v>
          </cell>
          <cell r="L26">
            <v>1790</v>
          </cell>
          <cell r="M26">
            <v>0</v>
          </cell>
          <cell r="N26" t="str">
            <v>×加算率</v>
          </cell>
          <cell r="O26">
            <v>1700</v>
          </cell>
          <cell r="P26">
            <v>0</v>
          </cell>
          <cell r="Q26" t="str">
            <v>×加算率</v>
          </cell>
          <cell r="R26">
            <v>0</v>
          </cell>
          <cell r="S26">
            <v>0</v>
          </cell>
          <cell r="T26">
            <v>0</v>
          </cell>
          <cell r="U26">
            <v>0</v>
          </cell>
          <cell r="V26">
            <v>0</v>
          </cell>
          <cell r="W26">
            <v>0</v>
          </cell>
          <cell r="X26">
            <v>0</v>
          </cell>
          <cell r="Y26">
            <v>0</v>
          </cell>
          <cell r="Z26">
            <v>279</v>
          </cell>
          <cell r="AA26">
            <v>270900</v>
          </cell>
          <cell r="AB26">
            <v>0</v>
          </cell>
          <cell r="AC26">
            <v>2700</v>
          </cell>
          <cell r="AD26">
            <v>0</v>
          </cell>
          <cell r="AE26">
            <v>0</v>
          </cell>
          <cell r="AF26">
            <v>0</v>
          </cell>
          <cell r="AG26">
            <v>0</v>
          </cell>
          <cell r="AH26">
            <v>0</v>
          </cell>
          <cell r="AI26">
            <v>0</v>
          </cell>
          <cell r="AJ26">
            <v>0</v>
          </cell>
          <cell r="AK26">
            <v>0</v>
          </cell>
          <cell r="AL26">
            <v>0</v>
          </cell>
          <cell r="AM26" t="str">
            <v>Ｄ地域</v>
          </cell>
          <cell r="AN26">
            <v>2300</v>
          </cell>
          <cell r="AO26">
            <v>2600</v>
          </cell>
          <cell r="AP26">
            <v>0</v>
          </cell>
          <cell r="AQ26" t="str">
            <v>ｄ地域</v>
          </cell>
          <cell r="AR26">
            <v>3000</v>
          </cell>
          <cell r="AS26">
            <v>3300</v>
          </cell>
          <cell r="AT26">
            <v>0</v>
          </cell>
          <cell r="AU26">
            <v>0</v>
          </cell>
          <cell r="AV26">
            <v>0</v>
          </cell>
          <cell r="AW26">
            <v>0</v>
          </cell>
          <cell r="AX26">
            <v>0</v>
          </cell>
          <cell r="AY26">
            <v>0</v>
          </cell>
          <cell r="AZ26">
            <v>0</v>
          </cell>
          <cell r="BA26">
            <v>0</v>
          </cell>
          <cell r="BB26">
            <v>0</v>
          </cell>
          <cell r="BC26">
            <v>0</v>
          </cell>
          <cell r="BD26">
            <v>0</v>
          </cell>
          <cell r="BF26">
            <v>0</v>
          </cell>
        </row>
        <row r="27">
          <cell r="A27" t="str">
            <v>70４歳以上児</v>
          </cell>
          <cell r="B27">
            <v>0</v>
          </cell>
          <cell r="C27" t="str">
            <v>　61人
　　から
　70人
　　まで</v>
          </cell>
          <cell r="D27" t="str">
            <v>2号</v>
          </cell>
          <cell r="E27" t="str">
            <v>４歳以上児</v>
          </cell>
          <cell r="F27">
            <v>0</v>
          </cell>
          <cell r="G27">
            <v>48550</v>
          </cell>
          <cell r="H27">
            <v>55970</v>
          </cell>
          <cell r="I27">
            <v>41400</v>
          </cell>
          <cell r="J27">
            <v>48820</v>
          </cell>
          <cell r="K27" t="str">
            <v>＋</v>
          </cell>
          <cell r="L27">
            <v>410</v>
          </cell>
          <cell r="M27">
            <v>480</v>
          </cell>
          <cell r="N27" t="str">
            <v>×加算率</v>
          </cell>
          <cell r="O27">
            <v>340</v>
          </cell>
          <cell r="P27">
            <v>410</v>
          </cell>
          <cell r="Q27" t="str">
            <v>×加算率</v>
          </cell>
          <cell r="R27" t="str">
            <v>＋</v>
          </cell>
          <cell r="S27">
            <v>7410</v>
          </cell>
          <cell r="T27" t="str">
            <v>＋</v>
          </cell>
          <cell r="U27">
            <v>70</v>
          </cell>
          <cell r="V27" t="str">
            <v>＋</v>
          </cell>
          <cell r="W27">
            <v>7420</v>
          </cell>
          <cell r="X27">
            <v>70</v>
          </cell>
          <cell r="Y27">
            <v>0</v>
          </cell>
          <cell r="Z27">
            <v>0</v>
          </cell>
          <cell r="AA27">
            <v>0</v>
          </cell>
          <cell r="AB27">
            <v>0</v>
          </cell>
          <cell r="AC27">
            <v>0</v>
          </cell>
          <cell r="AD27">
            <v>0</v>
          </cell>
          <cell r="AE27">
            <v>0</v>
          </cell>
          <cell r="AF27">
            <v>0</v>
          </cell>
          <cell r="AG27" t="str">
            <v>＋</v>
          </cell>
          <cell r="AH27">
            <v>12350</v>
          </cell>
          <cell r="AI27">
            <v>0</v>
          </cell>
          <cell r="AJ27" t="str">
            <v>＋</v>
          </cell>
          <cell r="AK27">
            <v>50</v>
          </cell>
          <cell r="AL27" t="str">
            <v>＋</v>
          </cell>
          <cell r="AM27" t="str">
            <v>Ａ地域</v>
          </cell>
          <cell r="AN27">
            <v>2300</v>
          </cell>
          <cell r="AO27">
            <v>2600</v>
          </cell>
          <cell r="AP27" t="str">
            <v>＋</v>
          </cell>
          <cell r="AQ27" t="str">
            <v>ａ地域</v>
          </cell>
          <cell r="AR27">
            <v>6000</v>
          </cell>
          <cell r="AS27">
            <v>6700</v>
          </cell>
          <cell r="AT27" t="str">
            <v>＋</v>
          </cell>
          <cell r="AU27">
            <v>6360</v>
          </cell>
          <cell r="AV27" t="str">
            <v>＋</v>
          </cell>
          <cell r="AW27">
            <v>60</v>
          </cell>
          <cell r="AX27">
            <v>0</v>
          </cell>
          <cell r="AY27">
            <v>0</v>
          </cell>
          <cell r="AZ27" t="str">
            <v>－</v>
          </cell>
          <cell r="BA27" t="str">
            <v>(⑥＋⑦
　＋⑨＋⑪)</v>
          </cell>
          <cell r="BB27">
            <v>0</v>
          </cell>
          <cell r="BC27" t="str">
            <v>(⑥～⑯)</v>
          </cell>
          <cell r="BD27">
            <v>0</v>
          </cell>
          <cell r="BF27">
            <v>0</v>
          </cell>
        </row>
        <row r="28">
          <cell r="A28" t="str">
            <v>70３歳児</v>
          </cell>
          <cell r="B28">
            <v>0</v>
          </cell>
          <cell r="C28">
            <v>0</v>
          </cell>
          <cell r="D28">
            <v>0</v>
          </cell>
          <cell r="E28" t="str">
            <v>３歳児</v>
          </cell>
          <cell r="F28">
            <v>0</v>
          </cell>
          <cell r="G28">
            <v>55970</v>
          </cell>
          <cell r="H28">
            <v>111230</v>
          </cell>
          <cell r="I28">
            <v>48820</v>
          </cell>
          <cell r="J28">
            <v>104080</v>
          </cell>
          <cell r="K28" t="str">
            <v>＋</v>
          </cell>
          <cell r="L28">
            <v>480</v>
          </cell>
          <cell r="M28">
            <v>1000</v>
          </cell>
          <cell r="N28" t="str">
            <v>×加算率</v>
          </cell>
          <cell r="O28">
            <v>410</v>
          </cell>
          <cell r="P28">
            <v>930</v>
          </cell>
          <cell r="Q28" t="str">
            <v>×加算率</v>
          </cell>
          <cell r="R28">
            <v>0</v>
          </cell>
          <cell r="S28">
            <v>0</v>
          </cell>
          <cell r="T28">
            <v>0</v>
          </cell>
          <cell r="U28">
            <v>0</v>
          </cell>
          <cell r="V28" t="str">
            <v>＋</v>
          </cell>
          <cell r="W28">
            <v>7420</v>
          </cell>
          <cell r="X28">
            <v>70</v>
          </cell>
          <cell r="Y28">
            <v>0</v>
          </cell>
          <cell r="Z28">
            <v>0</v>
          </cell>
          <cell r="AA28" t="str">
            <v>　 280人～　349人</v>
          </cell>
          <cell r="AB28">
            <v>0</v>
          </cell>
          <cell r="AC28" t="str">
            <v>　 280人～　349人</v>
          </cell>
          <cell r="AD28">
            <v>0</v>
          </cell>
          <cell r="AE28">
            <v>0</v>
          </cell>
          <cell r="AF28">
            <v>0</v>
          </cell>
          <cell r="AG28">
            <v>0</v>
          </cell>
          <cell r="AH28">
            <v>0</v>
          </cell>
          <cell r="AI28">
            <v>10690</v>
          </cell>
          <cell r="AJ28">
            <v>0</v>
          </cell>
          <cell r="AK28">
            <v>0</v>
          </cell>
          <cell r="AL28">
            <v>0</v>
          </cell>
          <cell r="AM28" t="str">
            <v>Ｂ地域</v>
          </cell>
          <cell r="AN28">
            <v>2200</v>
          </cell>
          <cell r="AO28">
            <v>2400</v>
          </cell>
          <cell r="AP28">
            <v>0</v>
          </cell>
          <cell r="AQ28" t="str">
            <v>ｂ地域</v>
          </cell>
          <cell r="AR28">
            <v>3300</v>
          </cell>
          <cell r="AS28">
            <v>3600</v>
          </cell>
          <cell r="AT28">
            <v>0</v>
          </cell>
          <cell r="AU28">
            <v>0</v>
          </cell>
          <cell r="AV28">
            <v>0</v>
          </cell>
          <cell r="AW28">
            <v>0</v>
          </cell>
          <cell r="AX28">
            <v>0</v>
          </cell>
          <cell r="AY28">
            <v>0</v>
          </cell>
          <cell r="AZ28">
            <v>0</v>
          </cell>
          <cell r="BA28">
            <v>0</v>
          </cell>
          <cell r="BB28">
            <v>0</v>
          </cell>
          <cell r="BC28">
            <v>0</v>
          </cell>
          <cell r="BD28">
            <v>0</v>
          </cell>
          <cell r="BF28">
            <v>0</v>
          </cell>
        </row>
        <row r="29">
          <cell r="A29" t="str">
            <v>70１，２歳児</v>
          </cell>
          <cell r="B29">
            <v>0</v>
          </cell>
          <cell r="C29">
            <v>0</v>
          </cell>
          <cell r="D29" t="str">
            <v>3号</v>
          </cell>
          <cell r="E29" t="str">
            <v>１、２歳児</v>
          </cell>
          <cell r="F29">
            <v>0</v>
          </cell>
          <cell r="G29">
            <v>111230</v>
          </cell>
          <cell r="H29">
            <v>185470</v>
          </cell>
          <cell r="I29">
            <v>104080</v>
          </cell>
          <cell r="J29">
            <v>178320</v>
          </cell>
          <cell r="K29" t="str">
            <v>＋</v>
          </cell>
          <cell r="L29">
            <v>1000</v>
          </cell>
          <cell r="M29">
            <v>1740</v>
          </cell>
          <cell r="N29" t="str">
            <v>×加算率</v>
          </cell>
          <cell r="O29">
            <v>930</v>
          </cell>
          <cell r="P29">
            <v>1670</v>
          </cell>
          <cell r="Q29" t="str">
            <v>×加算率</v>
          </cell>
          <cell r="R29">
            <v>0</v>
          </cell>
          <cell r="S29">
            <v>0</v>
          </cell>
          <cell r="T29">
            <v>0</v>
          </cell>
          <cell r="U29">
            <v>0</v>
          </cell>
          <cell r="V29">
            <v>0</v>
          </cell>
          <cell r="W29">
            <v>0</v>
          </cell>
          <cell r="X29">
            <v>0</v>
          </cell>
          <cell r="Y29">
            <v>0</v>
          </cell>
          <cell r="Z29">
            <v>349</v>
          </cell>
          <cell r="AA29">
            <v>307100</v>
          </cell>
          <cell r="AB29">
            <v>0</v>
          </cell>
          <cell r="AC29">
            <v>3070</v>
          </cell>
          <cell r="AD29">
            <v>0</v>
          </cell>
          <cell r="AE29">
            <v>0</v>
          </cell>
          <cell r="AF29">
            <v>0</v>
          </cell>
          <cell r="AG29" t="str">
            <v>＋</v>
          </cell>
          <cell r="AH29">
            <v>10690</v>
          </cell>
          <cell r="AI29">
            <v>0</v>
          </cell>
          <cell r="AJ29">
            <v>0</v>
          </cell>
          <cell r="AK29">
            <v>0</v>
          </cell>
          <cell r="AL29">
            <v>0</v>
          </cell>
          <cell r="AM29" t="str">
            <v>Ｃ地域</v>
          </cell>
          <cell r="AN29">
            <v>2100</v>
          </cell>
          <cell r="AO29">
            <v>2300</v>
          </cell>
          <cell r="AP29">
            <v>0</v>
          </cell>
          <cell r="AQ29" t="str">
            <v>ｃ地域</v>
          </cell>
          <cell r="AR29">
            <v>2900</v>
          </cell>
          <cell r="AS29">
            <v>3200</v>
          </cell>
          <cell r="AT29">
            <v>0</v>
          </cell>
          <cell r="AU29">
            <v>0</v>
          </cell>
          <cell r="AV29">
            <v>0</v>
          </cell>
          <cell r="AW29">
            <v>0</v>
          </cell>
          <cell r="AX29">
            <v>0</v>
          </cell>
          <cell r="AY29">
            <v>0</v>
          </cell>
          <cell r="AZ29">
            <v>0</v>
          </cell>
          <cell r="BA29">
            <v>7.0000000000000007E-2</v>
          </cell>
          <cell r="BB29">
            <v>0</v>
          </cell>
          <cell r="BC29">
            <v>0.92</v>
          </cell>
          <cell r="BD29">
            <v>0</v>
          </cell>
          <cell r="BF29">
            <v>0</v>
          </cell>
        </row>
        <row r="30">
          <cell r="A30" t="str">
            <v>70乳児</v>
          </cell>
          <cell r="B30">
            <v>0</v>
          </cell>
          <cell r="C30">
            <v>0</v>
          </cell>
          <cell r="D30">
            <v>0</v>
          </cell>
          <cell r="E30" t="str">
            <v>乳児</v>
          </cell>
          <cell r="F30">
            <v>0</v>
          </cell>
          <cell r="G30">
            <v>185470</v>
          </cell>
          <cell r="H30">
            <v>0</v>
          </cell>
          <cell r="I30">
            <v>178320</v>
          </cell>
          <cell r="J30">
            <v>0</v>
          </cell>
          <cell r="K30" t="str">
            <v>＋</v>
          </cell>
          <cell r="L30">
            <v>1740</v>
          </cell>
          <cell r="M30">
            <v>0</v>
          </cell>
          <cell r="N30" t="str">
            <v>×加算率</v>
          </cell>
          <cell r="O30">
            <v>1670</v>
          </cell>
          <cell r="P30">
            <v>0</v>
          </cell>
          <cell r="Q30" t="str">
            <v>×加算率</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t="str">
            <v>Ｄ地域</v>
          </cell>
          <cell r="AN30">
            <v>2000</v>
          </cell>
          <cell r="AO30">
            <v>2200</v>
          </cell>
          <cell r="AP30">
            <v>0</v>
          </cell>
          <cell r="AQ30" t="str">
            <v>ｄ地域</v>
          </cell>
          <cell r="AR30">
            <v>2500</v>
          </cell>
          <cell r="AS30">
            <v>2800</v>
          </cell>
          <cell r="AT30">
            <v>0</v>
          </cell>
          <cell r="AU30">
            <v>0</v>
          </cell>
          <cell r="AV30">
            <v>0</v>
          </cell>
          <cell r="AW30">
            <v>0</v>
          </cell>
          <cell r="AX30">
            <v>0</v>
          </cell>
          <cell r="AY30">
            <v>0</v>
          </cell>
          <cell r="AZ30">
            <v>0</v>
          </cell>
          <cell r="BA30">
            <v>0</v>
          </cell>
          <cell r="BB30">
            <v>0</v>
          </cell>
          <cell r="BC30">
            <v>0</v>
          </cell>
          <cell r="BD30">
            <v>0</v>
          </cell>
          <cell r="BF30">
            <v>0</v>
          </cell>
        </row>
        <row r="31">
          <cell r="A31" t="str">
            <v>80４歳以上児</v>
          </cell>
          <cell r="B31">
            <v>0</v>
          </cell>
          <cell r="C31" t="str">
            <v>　71人
　　から
　80人
　　まで</v>
          </cell>
          <cell r="D31" t="str">
            <v>2号</v>
          </cell>
          <cell r="E31" t="str">
            <v>４歳以上児</v>
          </cell>
          <cell r="F31">
            <v>0</v>
          </cell>
          <cell r="G31">
            <v>45260</v>
          </cell>
          <cell r="H31">
            <v>52680</v>
          </cell>
          <cell r="I31">
            <v>39000</v>
          </cell>
          <cell r="J31">
            <v>46420</v>
          </cell>
          <cell r="K31" t="str">
            <v>＋</v>
          </cell>
          <cell r="L31">
            <v>380</v>
          </cell>
          <cell r="M31">
            <v>450</v>
          </cell>
          <cell r="N31" t="str">
            <v>×加算率</v>
          </cell>
          <cell r="O31">
            <v>320</v>
          </cell>
          <cell r="P31">
            <v>390</v>
          </cell>
          <cell r="Q31" t="str">
            <v>×加算率</v>
          </cell>
          <cell r="R31" t="str">
            <v>＋</v>
          </cell>
          <cell r="S31">
            <v>6480</v>
          </cell>
          <cell r="T31" t="str">
            <v>＋</v>
          </cell>
          <cell r="U31">
            <v>60</v>
          </cell>
          <cell r="V31" t="str">
            <v>＋</v>
          </cell>
          <cell r="W31">
            <v>7420</v>
          </cell>
          <cell r="X31">
            <v>70</v>
          </cell>
          <cell r="Y31">
            <v>0</v>
          </cell>
          <cell r="Z31">
            <v>0</v>
          </cell>
          <cell r="AA31" t="str">
            <v xml:space="preserve"> 　350人～　419人</v>
          </cell>
          <cell r="AB31">
            <v>0</v>
          </cell>
          <cell r="AC31" t="str">
            <v xml:space="preserve"> 　350人～　419人</v>
          </cell>
          <cell r="AD31">
            <v>0</v>
          </cell>
          <cell r="AE31">
            <v>0</v>
          </cell>
          <cell r="AF31">
            <v>0</v>
          </cell>
          <cell r="AG31" t="str">
            <v>＋</v>
          </cell>
          <cell r="AH31">
            <v>11640</v>
          </cell>
          <cell r="AI31">
            <v>0</v>
          </cell>
          <cell r="AJ31" t="str">
            <v>＋</v>
          </cell>
          <cell r="AK31">
            <v>40</v>
          </cell>
          <cell r="AL31" t="str">
            <v>＋</v>
          </cell>
          <cell r="AM31" t="str">
            <v>Ａ地域</v>
          </cell>
          <cell r="AN31">
            <v>2600</v>
          </cell>
          <cell r="AO31">
            <v>2900</v>
          </cell>
          <cell r="AP31" t="str">
            <v>＋</v>
          </cell>
          <cell r="AQ31" t="str">
            <v>ａ地域</v>
          </cell>
          <cell r="AR31">
            <v>6700</v>
          </cell>
          <cell r="AS31">
            <v>7500</v>
          </cell>
          <cell r="AT31" t="str">
            <v>＋</v>
          </cell>
          <cell r="AU31">
            <v>5560</v>
          </cell>
          <cell r="AV31" t="str">
            <v>＋</v>
          </cell>
          <cell r="AW31">
            <v>50</v>
          </cell>
          <cell r="AX31">
            <v>0</v>
          </cell>
          <cell r="AY31">
            <v>0</v>
          </cell>
          <cell r="AZ31" t="str">
            <v>－</v>
          </cell>
          <cell r="BA31" t="str">
            <v>(⑥＋⑦
　＋⑨＋⑪)</v>
          </cell>
          <cell r="BB31">
            <v>0</v>
          </cell>
          <cell r="BC31" t="str">
            <v>(⑥～⑯)</v>
          </cell>
          <cell r="BD31">
            <v>0</v>
          </cell>
          <cell r="BF31">
            <v>0</v>
          </cell>
        </row>
        <row r="32">
          <cell r="A32" t="str">
            <v>80３歳児</v>
          </cell>
          <cell r="B32">
            <v>0</v>
          </cell>
          <cell r="C32">
            <v>0</v>
          </cell>
          <cell r="D32">
            <v>0</v>
          </cell>
          <cell r="E32" t="str">
            <v>３歳児</v>
          </cell>
          <cell r="F32">
            <v>0</v>
          </cell>
          <cell r="G32">
            <v>52680</v>
          </cell>
          <cell r="H32">
            <v>107940</v>
          </cell>
          <cell r="I32">
            <v>46420</v>
          </cell>
          <cell r="J32">
            <v>101680</v>
          </cell>
          <cell r="K32" t="str">
            <v>＋</v>
          </cell>
          <cell r="L32">
            <v>450</v>
          </cell>
          <cell r="M32">
            <v>970</v>
          </cell>
          <cell r="N32" t="str">
            <v>×加算率</v>
          </cell>
          <cell r="O32">
            <v>390</v>
          </cell>
          <cell r="P32">
            <v>910</v>
          </cell>
          <cell r="Q32" t="str">
            <v>×加算率</v>
          </cell>
          <cell r="R32">
            <v>0</v>
          </cell>
          <cell r="S32">
            <v>0</v>
          </cell>
          <cell r="T32">
            <v>0</v>
          </cell>
          <cell r="U32">
            <v>0</v>
          </cell>
          <cell r="V32" t="str">
            <v>＋</v>
          </cell>
          <cell r="W32">
            <v>7420</v>
          </cell>
          <cell r="X32">
            <v>70</v>
          </cell>
          <cell r="Y32">
            <v>0</v>
          </cell>
          <cell r="Z32">
            <v>419</v>
          </cell>
          <cell r="AA32">
            <v>343300</v>
          </cell>
          <cell r="AB32">
            <v>0</v>
          </cell>
          <cell r="AC32">
            <v>3430</v>
          </cell>
          <cell r="AD32">
            <v>0</v>
          </cell>
          <cell r="AE32">
            <v>0</v>
          </cell>
          <cell r="AF32">
            <v>0</v>
          </cell>
          <cell r="AG32">
            <v>0</v>
          </cell>
          <cell r="AH32">
            <v>0</v>
          </cell>
          <cell r="AI32">
            <v>9970</v>
          </cell>
          <cell r="AJ32">
            <v>0</v>
          </cell>
          <cell r="AK32">
            <v>0</v>
          </cell>
          <cell r="AL32">
            <v>0</v>
          </cell>
          <cell r="AM32" t="str">
            <v>Ｂ地域</v>
          </cell>
          <cell r="AN32">
            <v>2500</v>
          </cell>
          <cell r="AO32">
            <v>2800</v>
          </cell>
          <cell r="AP32">
            <v>0</v>
          </cell>
          <cell r="AQ32" t="str">
            <v>ｂ地域</v>
          </cell>
          <cell r="AR32">
            <v>3700</v>
          </cell>
          <cell r="AS32">
            <v>4100</v>
          </cell>
          <cell r="AT32">
            <v>0</v>
          </cell>
          <cell r="AU32">
            <v>0</v>
          </cell>
          <cell r="AV32">
            <v>0</v>
          </cell>
          <cell r="AW32">
            <v>0</v>
          </cell>
          <cell r="AX32">
            <v>0</v>
          </cell>
          <cell r="AY32">
            <v>0</v>
          </cell>
          <cell r="AZ32">
            <v>0</v>
          </cell>
          <cell r="BA32">
            <v>0</v>
          </cell>
          <cell r="BB32">
            <v>0</v>
          </cell>
          <cell r="BC32">
            <v>0</v>
          </cell>
          <cell r="BD32">
            <v>0</v>
          </cell>
          <cell r="BF32">
            <v>0</v>
          </cell>
        </row>
        <row r="33">
          <cell r="A33" t="str">
            <v>80１，２歳児</v>
          </cell>
          <cell r="B33">
            <v>0</v>
          </cell>
          <cell r="C33">
            <v>0</v>
          </cell>
          <cell r="D33" t="str">
            <v>3号</v>
          </cell>
          <cell r="E33" t="str">
            <v>１、２歳児</v>
          </cell>
          <cell r="F33">
            <v>0</v>
          </cell>
          <cell r="G33">
            <v>107940</v>
          </cell>
          <cell r="H33">
            <v>182180</v>
          </cell>
          <cell r="I33">
            <v>101680</v>
          </cell>
          <cell r="J33">
            <v>175920</v>
          </cell>
          <cell r="K33" t="str">
            <v>＋</v>
          </cell>
          <cell r="L33">
            <v>970</v>
          </cell>
          <cell r="M33">
            <v>1710</v>
          </cell>
          <cell r="N33" t="str">
            <v>×加算率</v>
          </cell>
          <cell r="O33">
            <v>910</v>
          </cell>
          <cell r="P33">
            <v>1650</v>
          </cell>
          <cell r="Q33" t="str">
            <v>×加算率</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t="str">
            <v>＋</v>
          </cell>
          <cell r="AH33">
            <v>9970</v>
          </cell>
          <cell r="AI33">
            <v>0</v>
          </cell>
          <cell r="AJ33">
            <v>0</v>
          </cell>
          <cell r="AK33">
            <v>0</v>
          </cell>
          <cell r="AL33">
            <v>0</v>
          </cell>
          <cell r="AM33" t="str">
            <v>Ｃ地域</v>
          </cell>
          <cell r="AN33">
            <v>2400</v>
          </cell>
          <cell r="AO33">
            <v>2600</v>
          </cell>
          <cell r="AP33">
            <v>0</v>
          </cell>
          <cell r="AQ33" t="str">
            <v>ｃ地域</v>
          </cell>
          <cell r="AR33">
            <v>3200</v>
          </cell>
          <cell r="AS33">
            <v>3600</v>
          </cell>
          <cell r="AT33">
            <v>0</v>
          </cell>
          <cell r="AU33">
            <v>0</v>
          </cell>
          <cell r="AV33">
            <v>0</v>
          </cell>
          <cell r="AW33">
            <v>0</v>
          </cell>
          <cell r="AX33">
            <v>0</v>
          </cell>
          <cell r="AY33">
            <v>0</v>
          </cell>
          <cell r="AZ33">
            <v>0</v>
          </cell>
          <cell r="BA33">
            <v>7.0000000000000007E-2</v>
          </cell>
          <cell r="BB33">
            <v>0</v>
          </cell>
          <cell r="BC33">
            <v>0.89</v>
          </cell>
          <cell r="BD33">
            <v>0</v>
          </cell>
          <cell r="BF33">
            <v>0</v>
          </cell>
        </row>
        <row r="34">
          <cell r="A34" t="str">
            <v>80乳児</v>
          </cell>
          <cell r="B34">
            <v>0</v>
          </cell>
          <cell r="C34">
            <v>0</v>
          </cell>
          <cell r="D34">
            <v>0</v>
          </cell>
          <cell r="E34" t="str">
            <v>乳児</v>
          </cell>
          <cell r="F34">
            <v>0</v>
          </cell>
          <cell r="G34">
            <v>182180</v>
          </cell>
          <cell r="H34">
            <v>0</v>
          </cell>
          <cell r="I34">
            <v>175920</v>
          </cell>
          <cell r="J34">
            <v>0</v>
          </cell>
          <cell r="K34" t="str">
            <v>＋</v>
          </cell>
          <cell r="L34">
            <v>1710</v>
          </cell>
          <cell r="M34">
            <v>0</v>
          </cell>
          <cell r="N34" t="str">
            <v>×加算率</v>
          </cell>
          <cell r="O34">
            <v>1650</v>
          </cell>
          <cell r="P34">
            <v>0</v>
          </cell>
          <cell r="Q34" t="str">
            <v>×加算率</v>
          </cell>
          <cell r="R34">
            <v>0</v>
          </cell>
          <cell r="S34">
            <v>0</v>
          </cell>
          <cell r="T34">
            <v>0</v>
          </cell>
          <cell r="U34">
            <v>0</v>
          </cell>
          <cell r="V34">
            <v>0</v>
          </cell>
          <cell r="W34">
            <v>0</v>
          </cell>
          <cell r="X34">
            <v>0</v>
          </cell>
          <cell r="Y34">
            <v>0</v>
          </cell>
          <cell r="Z34">
            <v>0</v>
          </cell>
          <cell r="AA34" t="str">
            <v>　 420人～　489人</v>
          </cell>
          <cell r="AB34">
            <v>0</v>
          </cell>
          <cell r="AC34" t="str">
            <v>　 420人～　489人</v>
          </cell>
          <cell r="AD34">
            <v>0</v>
          </cell>
          <cell r="AE34">
            <v>0</v>
          </cell>
          <cell r="AF34">
            <v>0</v>
          </cell>
          <cell r="AG34">
            <v>0</v>
          </cell>
          <cell r="AH34">
            <v>0</v>
          </cell>
          <cell r="AI34">
            <v>0</v>
          </cell>
          <cell r="AJ34">
            <v>0</v>
          </cell>
          <cell r="AK34">
            <v>0</v>
          </cell>
          <cell r="AL34">
            <v>0</v>
          </cell>
          <cell r="AM34" t="str">
            <v>Ｄ地域</v>
          </cell>
          <cell r="AN34">
            <v>2300</v>
          </cell>
          <cell r="AO34">
            <v>2500</v>
          </cell>
          <cell r="AP34">
            <v>0</v>
          </cell>
          <cell r="AQ34" t="str">
            <v>ｄ地域</v>
          </cell>
          <cell r="AR34">
            <v>2900</v>
          </cell>
          <cell r="AS34">
            <v>3200</v>
          </cell>
          <cell r="AT34">
            <v>0</v>
          </cell>
          <cell r="AU34">
            <v>0</v>
          </cell>
          <cell r="AV34">
            <v>0</v>
          </cell>
          <cell r="AW34">
            <v>0</v>
          </cell>
          <cell r="AX34">
            <v>0</v>
          </cell>
          <cell r="AY34">
            <v>0</v>
          </cell>
          <cell r="AZ34">
            <v>0</v>
          </cell>
          <cell r="BA34">
            <v>0</v>
          </cell>
          <cell r="BB34">
            <v>0</v>
          </cell>
          <cell r="BC34">
            <v>0</v>
          </cell>
          <cell r="BD34">
            <v>0</v>
          </cell>
          <cell r="BF34">
            <v>0</v>
          </cell>
        </row>
        <row r="35">
          <cell r="A35" t="str">
            <v>90４歳以上児</v>
          </cell>
          <cell r="B35">
            <v>0</v>
          </cell>
          <cell r="C35" t="str">
            <v>　81人
　　から
　90人
　　まで</v>
          </cell>
          <cell r="D35" t="str">
            <v>2号</v>
          </cell>
          <cell r="E35" t="str">
            <v>４歳以上児</v>
          </cell>
          <cell r="F35">
            <v>0</v>
          </cell>
          <cell r="G35">
            <v>42650</v>
          </cell>
          <cell r="H35">
            <v>50070</v>
          </cell>
          <cell r="I35">
            <v>37080</v>
          </cell>
          <cell r="J35">
            <v>44500</v>
          </cell>
          <cell r="K35" t="str">
            <v>＋</v>
          </cell>
          <cell r="L35">
            <v>350</v>
          </cell>
          <cell r="M35">
            <v>420</v>
          </cell>
          <cell r="N35" t="str">
            <v>×加算率</v>
          </cell>
          <cell r="O35">
            <v>300</v>
          </cell>
          <cell r="P35">
            <v>370</v>
          </cell>
          <cell r="Q35" t="str">
            <v>×加算率</v>
          </cell>
          <cell r="R35" t="str">
            <v>＋</v>
          </cell>
          <cell r="S35">
            <v>5760</v>
          </cell>
          <cell r="T35" t="str">
            <v>＋</v>
          </cell>
          <cell r="U35">
            <v>50</v>
          </cell>
          <cell r="V35" t="str">
            <v>＋</v>
          </cell>
          <cell r="W35">
            <v>7420</v>
          </cell>
          <cell r="X35">
            <v>70</v>
          </cell>
          <cell r="Y35">
            <v>0</v>
          </cell>
          <cell r="Z35">
            <v>489</v>
          </cell>
          <cell r="AA35">
            <v>379400</v>
          </cell>
          <cell r="AB35">
            <v>0</v>
          </cell>
          <cell r="AC35">
            <v>3790</v>
          </cell>
          <cell r="AD35">
            <v>0</v>
          </cell>
          <cell r="AE35">
            <v>0</v>
          </cell>
          <cell r="AF35">
            <v>0</v>
          </cell>
          <cell r="AG35" t="str">
            <v>＋</v>
          </cell>
          <cell r="AH35">
            <v>11090</v>
          </cell>
          <cell r="AI35">
            <v>0</v>
          </cell>
          <cell r="AJ35" t="str">
            <v>＋</v>
          </cell>
          <cell r="AK35">
            <v>40</v>
          </cell>
          <cell r="AL35" t="str">
            <v>＋</v>
          </cell>
          <cell r="AM35" t="str">
            <v>Ａ地域</v>
          </cell>
          <cell r="AN35">
            <v>2300</v>
          </cell>
          <cell r="AO35">
            <v>2600</v>
          </cell>
          <cell r="AP35" t="str">
            <v>＋</v>
          </cell>
          <cell r="AQ35" t="str">
            <v>ａ地域</v>
          </cell>
          <cell r="AR35">
            <v>6000</v>
          </cell>
          <cell r="AS35">
            <v>6700</v>
          </cell>
          <cell r="AT35" t="str">
            <v>＋</v>
          </cell>
          <cell r="AU35">
            <v>4940</v>
          </cell>
          <cell r="AV35" t="str">
            <v>＋</v>
          </cell>
          <cell r="AW35">
            <v>40</v>
          </cell>
          <cell r="AX35">
            <v>0</v>
          </cell>
          <cell r="AY35">
            <v>0</v>
          </cell>
          <cell r="AZ35" t="str">
            <v>－</v>
          </cell>
          <cell r="BA35" t="str">
            <v>(⑥＋⑦
　＋⑨＋⑪)</v>
          </cell>
          <cell r="BB35">
            <v>0</v>
          </cell>
          <cell r="BC35" t="str">
            <v>(⑥～⑯)</v>
          </cell>
          <cell r="BD35">
            <v>0</v>
          </cell>
          <cell r="BF35">
            <v>0</v>
          </cell>
        </row>
        <row r="36">
          <cell r="A36" t="str">
            <v>90３歳児</v>
          </cell>
          <cell r="B36">
            <v>0</v>
          </cell>
          <cell r="C36">
            <v>0</v>
          </cell>
          <cell r="D36">
            <v>0</v>
          </cell>
          <cell r="E36" t="str">
            <v>３歳児</v>
          </cell>
          <cell r="F36">
            <v>0</v>
          </cell>
          <cell r="G36">
            <v>50070</v>
          </cell>
          <cell r="H36">
            <v>105330</v>
          </cell>
          <cell r="I36">
            <v>44500</v>
          </cell>
          <cell r="J36">
            <v>99760</v>
          </cell>
          <cell r="K36" t="str">
            <v>＋</v>
          </cell>
          <cell r="L36">
            <v>420</v>
          </cell>
          <cell r="M36">
            <v>940</v>
          </cell>
          <cell r="N36" t="str">
            <v>×加算率</v>
          </cell>
          <cell r="O36">
            <v>370</v>
          </cell>
          <cell r="P36">
            <v>890</v>
          </cell>
          <cell r="Q36" t="str">
            <v>×加算率</v>
          </cell>
          <cell r="R36">
            <v>0</v>
          </cell>
          <cell r="S36">
            <v>0</v>
          </cell>
          <cell r="T36">
            <v>0</v>
          </cell>
          <cell r="U36">
            <v>0</v>
          </cell>
          <cell r="V36" t="str">
            <v>＋</v>
          </cell>
          <cell r="W36">
            <v>7420</v>
          </cell>
          <cell r="X36">
            <v>70</v>
          </cell>
          <cell r="Y36">
            <v>0</v>
          </cell>
          <cell r="Z36">
            <v>0</v>
          </cell>
          <cell r="AA36">
            <v>0</v>
          </cell>
          <cell r="AB36">
            <v>0</v>
          </cell>
          <cell r="AC36">
            <v>0</v>
          </cell>
          <cell r="AD36">
            <v>0</v>
          </cell>
          <cell r="AE36">
            <v>0</v>
          </cell>
          <cell r="AF36">
            <v>0</v>
          </cell>
          <cell r="AG36">
            <v>0</v>
          </cell>
          <cell r="AH36">
            <v>0</v>
          </cell>
          <cell r="AI36">
            <v>9420</v>
          </cell>
          <cell r="AJ36">
            <v>0</v>
          </cell>
          <cell r="AK36">
            <v>0</v>
          </cell>
          <cell r="AL36">
            <v>0</v>
          </cell>
          <cell r="AM36" t="str">
            <v>Ｂ地域</v>
          </cell>
          <cell r="AN36">
            <v>2200</v>
          </cell>
          <cell r="AO36">
            <v>2500</v>
          </cell>
          <cell r="AP36">
            <v>0</v>
          </cell>
          <cell r="AQ36" t="str">
            <v>ｂ地域</v>
          </cell>
          <cell r="AR36">
            <v>3300</v>
          </cell>
          <cell r="AS36">
            <v>3600</v>
          </cell>
          <cell r="AT36">
            <v>0</v>
          </cell>
          <cell r="AU36">
            <v>0</v>
          </cell>
          <cell r="AV36">
            <v>0</v>
          </cell>
          <cell r="AW36">
            <v>0</v>
          </cell>
          <cell r="AX36">
            <v>0</v>
          </cell>
          <cell r="AY36">
            <v>0</v>
          </cell>
          <cell r="AZ36">
            <v>0</v>
          </cell>
          <cell r="BA36">
            <v>0</v>
          </cell>
          <cell r="BB36">
            <v>0</v>
          </cell>
          <cell r="BC36">
            <v>0</v>
          </cell>
          <cell r="BD36">
            <v>0</v>
          </cell>
          <cell r="BF36">
            <v>0</v>
          </cell>
        </row>
        <row r="37">
          <cell r="A37" t="str">
            <v>90１，２歳児</v>
          </cell>
          <cell r="B37">
            <v>0</v>
          </cell>
          <cell r="C37">
            <v>0</v>
          </cell>
          <cell r="D37" t="str">
            <v>3号</v>
          </cell>
          <cell r="E37" t="str">
            <v>１、２歳児</v>
          </cell>
          <cell r="F37">
            <v>0</v>
          </cell>
          <cell r="G37">
            <v>105330</v>
          </cell>
          <cell r="H37">
            <v>179570</v>
          </cell>
          <cell r="I37">
            <v>99760</v>
          </cell>
          <cell r="J37">
            <v>174000</v>
          </cell>
          <cell r="K37" t="str">
            <v>＋</v>
          </cell>
          <cell r="L37">
            <v>940</v>
          </cell>
          <cell r="M37">
            <v>1680</v>
          </cell>
          <cell r="N37" t="str">
            <v>×加算率</v>
          </cell>
          <cell r="O37">
            <v>890</v>
          </cell>
          <cell r="P37">
            <v>1630</v>
          </cell>
          <cell r="Q37" t="str">
            <v>×加算率</v>
          </cell>
          <cell r="R37">
            <v>0</v>
          </cell>
          <cell r="S37">
            <v>0</v>
          </cell>
          <cell r="T37">
            <v>0</v>
          </cell>
          <cell r="U37">
            <v>0</v>
          </cell>
          <cell r="V37">
            <v>0</v>
          </cell>
          <cell r="W37">
            <v>0</v>
          </cell>
          <cell r="X37">
            <v>0</v>
          </cell>
          <cell r="Y37">
            <v>0</v>
          </cell>
          <cell r="Z37">
            <v>0</v>
          </cell>
          <cell r="AA37" t="str">
            <v xml:space="preserve"> 　490人～　559人</v>
          </cell>
          <cell r="AB37">
            <v>0</v>
          </cell>
          <cell r="AC37" t="str">
            <v xml:space="preserve"> 　490人～　559人</v>
          </cell>
          <cell r="AD37">
            <v>0</v>
          </cell>
          <cell r="AE37">
            <v>0</v>
          </cell>
          <cell r="AF37">
            <v>0</v>
          </cell>
          <cell r="AG37" t="str">
            <v>＋</v>
          </cell>
          <cell r="AH37">
            <v>9420</v>
          </cell>
          <cell r="AI37">
            <v>0</v>
          </cell>
          <cell r="AJ37">
            <v>0</v>
          </cell>
          <cell r="AK37">
            <v>0</v>
          </cell>
          <cell r="AL37">
            <v>0</v>
          </cell>
          <cell r="AM37" t="str">
            <v>Ｃ地域</v>
          </cell>
          <cell r="AN37">
            <v>2100</v>
          </cell>
          <cell r="AO37">
            <v>2300</v>
          </cell>
          <cell r="AP37">
            <v>0</v>
          </cell>
          <cell r="AQ37" t="str">
            <v>ｃ地域</v>
          </cell>
          <cell r="AR37">
            <v>2900</v>
          </cell>
          <cell r="AS37">
            <v>3200</v>
          </cell>
          <cell r="AT37">
            <v>0</v>
          </cell>
          <cell r="AU37">
            <v>0</v>
          </cell>
          <cell r="AV37">
            <v>0</v>
          </cell>
          <cell r="AW37">
            <v>0</v>
          </cell>
          <cell r="AX37">
            <v>0</v>
          </cell>
          <cell r="AY37">
            <v>0</v>
          </cell>
          <cell r="AZ37">
            <v>0</v>
          </cell>
          <cell r="BA37">
            <v>7.0000000000000007E-2</v>
          </cell>
          <cell r="BB37">
            <v>0</v>
          </cell>
          <cell r="BC37">
            <v>0.91</v>
          </cell>
          <cell r="BD37">
            <v>0</v>
          </cell>
          <cell r="BF37">
            <v>0</v>
          </cell>
        </row>
        <row r="38">
          <cell r="A38" t="str">
            <v>90乳児</v>
          </cell>
          <cell r="B38">
            <v>0</v>
          </cell>
          <cell r="C38">
            <v>0</v>
          </cell>
          <cell r="D38">
            <v>0</v>
          </cell>
          <cell r="E38" t="str">
            <v>乳児</v>
          </cell>
          <cell r="F38">
            <v>0</v>
          </cell>
          <cell r="G38">
            <v>179570</v>
          </cell>
          <cell r="H38">
            <v>0</v>
          </cell>
          <cell r="I38">
            <v>174000</v>
          </cell>
          <cell r="J38">
            <v>0</v>
          </cell>
          <cell r="K38" t="str">
            <v>＋</v>
          </cell>
          <cell r="L38">
            <v>1680</v>
          </cell>
          <cell r="M38">
            <v>0</v>
          </cell>
          <cell r="N38" t="str">
            <v>×加算率</v>
          </cell>
          <cell r="O38">
            <v>1630</v>
          </cell>
          <cell r="P38">
            <v>0</v>
          </cell>
          <cell r="Q38" t="str">
            <v>×加算率</v>
          </cell>
          <cell r="R38">
            <v>0</v>
          </cell>
          <cell r="S38">
            <v>0</v>
          </cell>
          <cell r="T38">
            <v>0</v>
          </cell>
          <cell r="U38">
            <v>0</v>
          </cell>
          <cell r="V38">
            <v>0</v>
          </cell>
          <cell r="W38">
            <v>0</v>
          </cell>
          <cell r="X38">
            <v>0</v>
          </cell>
          <cell r="Y38">
            <v>0</v>
          </cell>
          <cell r="Z38">
            <v>559</v>
          </cell>
          <cell r="AA38">
            <v>415600</v>
          </cell>
          <cell r="AB38">
            <v>0</v>
          </cell>
          <cell r="AC38">
            <v>4150</v>
          </cell>
          <cell r="AD38">
            <v>0</v>
          </cell>
          <cell r="AE38">
            <v>0</v>
          </cell>
          <cell r="AF38">
            <v>0</v>
          </cell>
          <cell r="AG38">
            <v>0</v>
          </cell>
          <cell r="AH38">
            <v>0</v>
          </cell>
          <cell r="AI38">
            <v>0</v>
          </cell>
          <cell r="AJ38">
            <v>0</v>
          </cell>
          <cell r="AK38">
            <v>0</v>
          </cell>
          <cell r="AL38">
            <v>0</v>
          </cell>
          <cell r="AM38" t="str">
            <v>Ｄ地域</v>
          </cell>
          <cell r="AN38">
            <v>2000</v>
          </cell>
          <cell r="AO38">
            <v>2200</v>
          </cell>
          <cell r="AP38">
            <v>0</v>
          </cell>
          <cell r="AQ38" t="str">
            <v>ｄ地域</v>
          </cell>
          <cell r="AR38">
            <v>2500</v>
          </cell>
          <cell r="AS38">
            <v>2800</v>
          </cell>
          <cell r="AT38">
            <v>0</v>
          </cell>
          <cell r="AU38">
            <v>0</v>
          </cell>
          <cell r="AV38">
            <v>0</v>
          </cell>
          <cell r="AW38">
            <v>0</v>
          </cell>
          <cell r="AX38">
            <v>0</v>
          </cell>
          <cell r="AY38">
            <v>0</v>
          </cell>
          <cell r="AZ38">
            <v>0</v>
          </cell>
          <cell r="BA38">
            <v>0</v>
          </cell>
          <cell r="BB38">
            <v>0</v>
          </cell>
          <cell r="BC38">
            <v>0</v>
          </cell>
          <cell r="BD38">
            <v>0</v>
          </cell>
          <cell r="BF38">
            <v>0</v>
          </cell>
        </row>
        <row r="39">
          <cell r="A39" t="str">
            <v>100４歳以上児</v>
          </cell>
          <cell r="B39">
            <v>0</v>
          </cell>
          <cell r="C39" t="str">
            <v>　91人
　　から
　100人
　　まで</v>
          </cell>
          <cell r="D39" t="str">
            <v>2号</v>
          </cell>
          <cell r="E39" t="str">
            <v>４歳以上児</v>
          </cell>
          <cell r="F39">
            <v>0</v>
          </cell>
          <cell r="G39">
            <v>37280</v>
          </cell>
          <cell r="H39">
            <v>44700</v>
          </cell>
          <cell r="I39">
            <v>32270</v>
          </cell>
          <cell r="J39">
            <v>39690</v>
          </cell>
          <cell r="K39" t="str">
            <v>＋</v>
          </cell>
          <cell r="L39">
            <v>300</v>
          </cell>
          <cell r="M39">
            <v>370</v>
          </cell>
          <cell r="N39" t="str">
            <v>×加算率</v>
          </cell>
          <cell r="O39">
            <v>250</v>
          </cell>
          <cell r="P39">
            <v>320</v>
          </cell>
          <cell r="Q39" t="str">
            <v>×加算率</v>
          </cell>
          <cell r="R39" t="str">
            <v>＋</v>
          </cell>
          <cell r="S39">
            <v>5180</v>
          </cell>
          <cell r="T39" t="str">
            <v>＋</v>
          </cell>
          <cell r="U39">
            <v>50</v>
          </cell>
          <cell r="V39" t="str">
            <v>＋</v>
          </cell>
          <cell r="W39">
            <v>7420</v>
          </cell>
          <cell r="X39">
            <v>70</v>
          </cell>
          <cell r="Y39">
            <v>0</v>
          </cell>
          <cell r="Z39">
            <v>0</v>
          </cell>
          <cell r="AA39">
            <v>0</v>
          </cell>
          <cell r="AB39">
            <v>0</v>
          </cell>
          <cell r="AC39">
            <v>0</v>
          </cell>
          <cell r="AD39">
            <v>0</v>
          </cell>
          <cell r="AE39">
            <v>0</v>
          </cell>
          <cell r="AF39">
            <v>0</v>
          </cell>
          <cell r="AG39">
            <v>0</v>
          </cell>
          <cell r="AH39">
            <v>0</v>
          </cell>
          <cell r="AI39">
            <v>0</v>
          </cell>
          <cell r="AJ39">
            <v>0</v>
          </cell>
          <cell r="AK39">
            <v>0</v>
          </cell>
          <cell r="AL39" t="str">
            <v>＋</v>
          </cell>
          <cell r="AM39" t="str">
            <v>Ａ地域</v>
          </cell>
          <cell r="AN39">
            <v>2100</v>
          </cell>
          <cell r="AO39">
            <v>2300</v>
          </cell>
          <cell r="AP39" t="str">
            <v>＋</v>
          </cell>
          <cell r="AQ39" t="str">
            <v>ａ地域</v>
          </cell>
          <cell r="AR39">
            <v>5400</v>
          </cell>
          <cell r="AS39">
            <v>6000</v>
          </cell>
          <cell r="AT39" t="str">
            <v>＋</v>
          </cell>
          <cell r="AU39">
            <v>4450</v>
          </cell>
          <cell r="AV39" t="str">
            <v>＋</v>
          </cell>
          <cell r="AW39">
            <v>40</v>
          </cell>
          <cell r="AX39">
            <v>0</v>
          </cell>
          <cell r="AY39" t="str">
            <v>(⑥＋⑦＋⑧)</v>
          </cell>
          <cell r="AZ39" t="str">
            <v>－</v>
          </cell>
          <cell r="BA39" t="str">
            <v>(⑥＋⑦
　＋⑨＋⑪)</v>
          </cell>
          <cell r="BB39">
            <v>0</v>
          </cell>
          <cell r="BC39" t="str">
            <v>(⑥～⑯)</v>
          </cell>
          <cell r="BD39">
            <v>0</v>
          </cell>
          <cell r="BF39">
            <v>0</v>
          </cell>
        </row>
        <row r="40">
          <cell r="A40" t="str">
            <v>100３歳児</v>
          </cell>
          <cell r="B40">
            <v>0</v>
          </cell>
          <cell r="C40">
            <v>0</v>
          </cell>
          <cell r="D40">
            <v>0</v>
          </cell>
          <cell r="E40" t="str">
            <v>３歳児</v>
          </cell>
          <cell r="F40">
            <v>0</v>
          </cell>
          <cell r="G40">
            <v>44700</v>
          </cell>
          <cell r="H40">
            <v>99960</v>
          </cell>
          <cell r="I40">
            <v>39690</v>
          </cell>
          <cell r="J40">
            <v>94950</v>
          </cell>
          <cell r="K40" t="str">
            <v>＋</v>
          </cell>
          <cell r="L40">
            <v>370</v>
          </cell>
          <cell r="M40">
            <v>890</v>
          </cell>
          <cell r="N40" t="str">
            <v>×加算率</v>
          </cell>
          <cell r="O40">
            <v>320</v>
          </cell>
          <cell r="P40">
            <v>840</v>
          </cell>
          <cell r="Q40" t="str">
            <v>×加算率</v>
          </cell>
          <cell r="R40">
            <v>0</v>
          </cell>
          <cell r="S40">
            <v>0</v>
          </cell>
          <cell r="T40">
            <v>0</v>
          </cell>
          <cell r="U40">
            <v>0</v>
          </cell>
          <cell r="V40" t="str">
            <v>＋</v>
          </cell>
          <cell r="W40">
            <v>7420</v>
          </cell>
          <cell r="X40">
            <v>70</v>
          </cell>
          <cell r="Y40">
            <v>0</v>
          </cell>
          <cell r="Z40">
            <v>0</v>
          </cell>
          <cell r="AA40" t="str">
            <v>　 560人～　629人</v>
          </cell>
          <cell r="AB40">
            <v>0</v>
          </cell>
          <cell r="AC40" t="str">
            <v>　 560人～　629人</v>
          </cell>
          <cell r="AD40">
            <v>0</v>
          </cell>
          <cell r="AE40">
            <v>0</v>
          </cell>
          <cell r="AF40" t="str">
            <v>各月初日の</v>
          </cell>
          <cell r="AG40">
            <v>0</v>
          </cell>
          <cell r="AH40">
            <v>0</v>
          </cell>
          <cell r="AI40">
            <v>0</v>
          </cell>
          <cell r="AJ40">
            <v>0</v>
          </cell>
          <cell r="AK40">
            <v>0</v>
          </cell>
          <cell r="AL40">
            <v>0</v>
          </cell>
          <cell r="AM40" t="str">
            <v>Ｂ地域</v>
          </cell>
          <cell r="AN40">
            <v>2000</v>
          </cell>
          <cell r="AO40">
            <v>2200</v>
          </cell>
          <cell r="AP40">
            <v>0</v>
          </cell>
          <cell r="AQ40" t="str">
            <v>ｂ地域</v>
          </cell>
          <cell r="AR40">
            <v>2900</v>
          </cell>
          <cell r="AS40">
            <v>3300</v>
          </cell>
          <cell r="AT40">
            <v>0</v>
          </cell>
          <cell r="AU40">
            <v>0</v>
          </cell>
          <cell r="AV40">
            <v>0</v>
          </cell>
          <cell r="AW40">
            <v>0</v>
          </cell>
          <cell r="AX40">
            <v>0</v>
          </cell>
          <cell r="AY40">
            <v>0</v>
          </cell>
          <cell r="AZ40">
            <v>0</v>
          </cell>
          <cell r="BA40">
            <v>0</v>
          </cell>
          <cell r="BB40">
            <v>0</v>
          </cell>
          <cell r="BC40">
            <v>0</v>
          </cell>
          <cell r="BD40">
            <v>0</v>
          </cell>
          <cell r="BF40">
            <v>0</v>
          </cell>
        </row>
        <row r="41">
          <cell r="A41" t="str">
            <v>100１，２歳児</v>
          </cell>
          <cell r="B41">
            <v>0</v>
          </cell>
          <cell r="C41">
            <v>0</v>
          </cell>
          <cell r="D41" t="str">
            <v>3号</v>
          </cell>
          <cell r="E41" t="str">
            <v>１、２歳児</v>
          </cell>
          <cell r="F41">
            <v>0</v>
          </cell>
          <cell r="G41">
            <v>99960</v>
          </cell>
          <cell r="H41">
            <v>174200</v>
          </cell>
          <cell r="I41">
            <v>94950</v>
          </cell>
          <cell r="J41">
            <v>169190</v>
          </cell>
          <cell r="K41" t="str">
            <v>＋</v>
          </cell>
          <cell r="L41">
            <v>890</v>
          </cell>
          <cell r="M41">
            <v>1630</v>
          </cell>
          <cell r="N41" t="str">
            <v>×加算率</v>
          </cell>
          <cell r="O41">
            <v>840</v>
          </cell>
          <cell r="P41">
            <v>1580</v>
          </cell>
          <cell r="Q41" t="str">
            <v>×加算率</v>
          </cell>
          <cell r="R41">
            <v>0</v>
          </cell>
          <cell r="S41">
            <v>0</v>
          </cell>
          <cell r="T41">
            <v>0</v>
          </cell>
          <cell r="U41">
            <v>0</v>
          </cell>
          <cell r="V41">
            <v>0</v>
          </cell>
          <cell r="W41">
            <v>0</v>
          </cell>
          <cell r="X41">
            <v>0</v>
          </cell>
          <cell r="Y41">
            <v>0</v>
          </cell>
          <cell r="Z41">
            <v>629</v>
          </cell>
          <cell r="AA41">
            <v>451800</v>
          </cell>
          <cell r="AB41">
            <v>0</v>
          </cell>
          <cell r="AC41">
            <v>4510</v>
          </cell>
          <cell r="AD41">
            <v>0</v>
          </cell>
          <cell r="AE41">
            <v>0</v>
          </cell>
          <cell r="AF41" t="str">
            <v>利用子ども数</v>
          </cell>
          <cell r="AG41">
            <v>0</v>
          </cell>
          <cell r="AH41">
            <v>0</v>
          </cell>
          <cell r="AI41">
            <v>0</v>
          </cell>
          <cell r="AJ41">
            <v>0</v>
          </cell>
          <cell r="AK41">
            <v>0</v>
          </cell>
          <cell r="AL41">
            <v>0</v>
          </cell>
          <cell r="AM41" t="str">
            <v>Ｃ地域</v>
          </cell>
          <cell r="AN41">
            <v>1900</v>
          </cell>
          <cell r="AO41">
            <v>2100</v>
          </cell>
          <cell r="AP41">
            <v>0</v>
          </cell>
          <cell r="AQ41" t="str">
            <v>ｃ地域</v>
          </cell>
          <cell r="AR41">
            <v>2500</v>
          </cell>
          <cell r="AS41">
            <v>2800</v>
          </cell>
          <cell r="AT41">
            <v>0</v>
          </cell>
          <cell r="AU41">
            <v>0</v>
          </cell>
          <cell r="AV41">
            <v>0</v>
          </cell>
          <cell r="AW41">
            <v>0</v>
          </cell>
          <cell r="AX41">
            <v>0</v>
          </cell>
          <cell r="AY41">
            <v>0.1</v>
          </cell>
          <cell r="AZ41">
            <v>0</v>
          </cell>
          <cell r="BA41">
            <v>7.0000000000000007E-2</v>
          </cell>
          <cell r="BB41">
            <v>0</v>
          </cell>
          <cell r="BC41">
            <v>0.96</v>
          </cell>
          <cell r="BD41">
            <v>0</v>
          </cell>
          <cell r="BF41">
            <v>0</v>
          </cell>
        </row>
        <row r="42">
          <cell r="A42" t="str">
            <v>100乳児</v>
          </cell>
          <cell r="B42">
            <v>0</v>
          </cell>
          <cell r="C42">
            <v>0</v>
          </cell>
          <cell r="D42">
            <v>0</v>
          </cell>
          <cell r="E42" t="str">
            <v>乳児</v>
          </cell>
          <cell r="F42">
            <v>0</v>
          </cell>
          <cell r="G42">
            <v>174200</v>
          </cell>
          <cell r="H42">
            <v>0</v>
          </cell>
          <cell r="I42">
            <v>169190</v>
          </cell>
          <cell r="J42">
            <v>0</v>
          </cell>
          <cell r="K42" t="str">
            <v>＋</v>
          </cell>
          <cell r="L42">
            <v>1630</v>
          </cell>
          <cell r="M42">
            <v>0</v>
          </cell>
          <cell r="N42" t="str">
            <v>×加算率</v>
          </cell>
          <cell r="O42">
            <v>1580</v>
          </cell>
          <cell r="P42">
            <v>0</v>
          </cell>
          <cell r="Q42" t="str">
            <v>×加算率</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t="str">
            <v>Ｄ地域</v>
          </cell>
          <cell r="AN42">
            <v>1800</v>
          </cell>
          <cell r="AO42">
            <v>2000</v>
          </cell>
          <cell r="AP42">
            <v>0</v>
          </cell>
          <cell r="AQ42" t="str">
            <v>ｄ地域</v>
          </cell>
          <cell r="AR42">
            <v>2300</v>
          </cell>
          <cell r="AS42">
            <v>2500</v>
          </cell>
          <cell r="AT42">
            <v>0</v>
          </cell>
          <cell r="AU42">
            <v>0</v>
          </cell>
          <cell r="AV42">
            <v>0</v>
          </cell>
          <cell r="AW42">
            <v>0</v>
          </cell>
          <cell r="AX42">
            <v>0</v>
          </cell>
          <cell r="AY42">
            <v>0</v>
          </cell>
          <cell r="AZ42">
            <v>0</v>
          </cell>
          <cell r="BA42">
            <v>0</v>
          </cell>
          <cell r="BB42">
            <v>0</v>
          </cell>
          <cell r="BC42">
            <v>0</v>
          </cell>
          <cell r="BD42">
            <v>0</v>
          </cell>
          <cell r="BF42">
            <v>0</v>
          </cell>
        </row>
        <row r="43">
          <cell r="A43" t="str">
            <v>110４歳以上児</v>
          </cell>
          <cell r="B43">
            <v>0</v>
          </cell>
          <cell r="C43" t="str">
            <v>　101人
　　から
　110人
　　まで</v>
          </cell>
          <cell r="D43" t="str">
            <v>2号</v>
          </cell>
          <cell r="E43" t="str">
            <v>４歳以上児</v>
          </cell>
          <cell r="F43">
            <v>0</v>
          </cell>
          <cell r="G43">
            <v>35910</v>
          </cell>
          <cell r="H43">
            <v>43330</v>
          </cell>
          <cell r="I43">
            <v>31360</v>
          </cell>
          <cell r="J43">
            <v>38780</v>
          </cell>
          <cell r="K43" t="str">
            <v>＋</v>
          </cell>
          <cell r="L43">
            <v>290</v>
          </cell>
          <cell r="M43">
            <v>360</v>
          </cell>
          <cell r="N43" t="str">
            <v>×加算率</v>
          </cell>
          <cell r="O43">
            <v>240</v>
          </cell>
          <cell r="P43">
            <v>310</v>
          </cell>
          <cell r="Q43" t="str">
            <v>×加算率</v>
          </cell>
          <cell r="R43" t="str">
            <v>＋</v>
          </cell>
          <cell r="S43">
            <v>4710</v>
          </cell>
          <cell r="T43" t="str">
            <v>＋</v>
          </cell>
          <cell r="U43">
            <v>40</v>
          </cell>
          <cell r="V43" t="str">
            <v>＋</v>
          </cell>
          <cell r="W43">
            <v>7420</v>
          </cell>
          <cell r="X43">
            <v>70</v>
          </cell>
          <cell r="Y43">
            <v>0</v>
          </cell>
          <cell r="Z43">
            <v>0</v>
          </cell>
          <cell r="AA43" t="str">
            <v>　 630人～　699人</v>
          </cell>
          <cell r="AB43">
            <v>0</v>
          </cell>
          <cell r="AC43" t="str">
            <v>　 630人～　699人</v>
          </cell>
          <cell r="AD43">
            <v>0</v>
          </cell>
          <cell r="AE43">
            <v>0</v>
          </cell>
          <cell r="AF43">
            <v>0</v>
          </cell>
          <cell r="AG43">
            <v>0</v>
          </cell>
          <cell r="AH43">
            <v>0</v>
          </cell>
          <cell r="AI43">
            <v>0</v>
          </cell>
          <cell r="AJ43">
            <v>0</v>
          </cell>
          <cell r="AK43">
            <v>0</v>
          </cell>
          <cell r="AL43" t="str">
            <v>＋</v>
          </cell>
          <cell r="AM43" t="str">
            <v>Ａ地域</v>
          </cell>
          <cell r="AN43">
            <v>2300</v>
          </cell>
          <cell r="AO43">
            <v>2500</v>
          </cell>
          <cell r="AP43" t="str">
            <v>＋</v>
          </cell>
          <cell r="AQ43" t="str">
            <v>ａ地域</v>
          </cell>
          <cell r="AR43">
            <v>5800</v>
          </cell>
          <cell r="AS43">
            <v>6500</v>
          </cell>
          <cell r="AT43" t="str">
            <v>＋</v>
          </cell>
          <cell r="AU43">
            <v>4040</v>
          </cell>
          <cell r="AV43" t="str">
            <v>＋</v>
          </cell>
          <cell r="AW43">
            <v>40</v>
          </cell>
          <cell r="AX43">
            <v>0</v>
          </cell>
          <cell r="AY43">
            <v>0</v>
          </cell>
          <cell r="AZ43" t="str">
            <v>－</v>
          </cell>
          <cell r="BA43" t="str">
            <v>(⑥＋⑦
　＋⑨＋⑪)</v>
          </cell>
          <cell r="BB43">
            <v>0</v>
          </cell>
          <cell r="BC43" t="str">
            <v>(⑥～⑯)</v>
          </cell>
          <cell r="BD43">
            <v>0</v>
          </cell>
          <cell r="BF43">
            <v>0</v>
          </cell>
        </row>
        <row r="44">
          <cell r="A44" t="str">
            <v>110３歳児</v>
          </cell>
          <cell r="B44">
            <v>0</v>
          </cell>
          <cell r="C44">
            <v>0</v>
          </cell>
          <cell r="D44">
            <v>0</v>
          </cell>
          <cell r="E44" t="str">
            <v>３歳児</v>
          </cell>
          <cell r="F44">
            <v>0</v>
          </cell>
          <cell r="G44">
            <v>43330</v>
          </cell>
          <cell r="H44">
            <v>98590</v>
          </cell>
          <cell r="I44">
            <v>38780</v>
          </cell>
          <cell r="J44">
            <v>94040</v>
          </cell>
          <cell r="K44" t="str">
            <v>＋</v>
          </cell>
          <cell r="L44">
            <v>360</v>
          </cell>
          <cell r="M44">
            <v>880</v>
          </cell>
          <cell r="N44" t="str">
            <v>×加算率</v>
          </cell>
          <cell r="O44">
            <v>310</v>
          </cell>
          <cell r="P44">
            <v>830</v>
          </cell>
          <cell r="Q44" t="str">
            <v>×加算率</v>
          </cell>
          <cell r="R44">
            <v>0</v>
          </cell>
          <cell r="S44">
            <v>0</v>
          </cell>
          <cell r="T44">
            <v>0</v>
          </cell>
          <cell r="U44">
            <v>0</v>
          </cell>
          <cell r="V44" t="str">
            <v>＋</v>
          </cell>
          <cell r="W44">
            <v>7420</v>
          </cell>
          <cell r="X44">
            <v>70</v>
          </cell>
          <cell r="Y44">
            <v>0</v>
          </cell>
          <cell r="Z44">
            <v>699</v>
          </cell>
          <cell r="AA44">
            <v>487900</v>
          </cell>
          <cell r="AB44">
            <v>0</v>
          </cell>
          <cell r="AC44">
            <v>4870</v>
          </cell>
          <cell r="AD44">
            <v>0</v>
          </cell>
          <cell r="AE44">
            <v>0</v>
          </cell>
          <cell r="AF44">
            <v>0</v>
          </cell>
          <cell r="AG44">
            <v>0</v>
          </cell>
          <cell r="AH44">
            <v>0</v>
          </cell>
          <cell r="AI44">
            <v>0</v>
          </cell>
          <cell r="AJ44">
            <v>0</v>
          </cell>
          <cell r="AK44">
            <v>0</v>
          </cell>
          <cell r="AL44">
            <v>0</v>
          </cell>
          <cell r="AM44" t="str">
            <v>Ｂ地域</v>
          </cell>
          <cell r="AN44">
            <v>2200</v>
          </cell>
          <cell r="AO44">
            <v>2400</v>
          </cell>
          <cell r="AP44">
            <v>0</v>
          </cell>
          <cell r="AQ44" t="str">
            <v>ｂ地域</v>
          </cell>
          <cell r="AR44">
            <v>3200</v>
          </cell>
          <cell r="AS44">
            <v>3500</v>
          </cell>
          <cell r="AT44">
            <v>0</v>
          </cell>
          <cell r="AU44">
            <v>0</v>
          </cell>
          <cell r="AV44">
            <v>0</v>
          </cell>
          <cell r="AW44">
            <v>0</v>
          </cell>
          <cell r="AX44">
            <v>0</v>
          </cell>
          <cell r="AY44">
            <v>0</v>
          </cell>
          <cell r="AZ44">
            <v>0</v>
          </cell>
          <cell r="BA44">
            <v>0</v>
          </cell>
          <cell r="BB44">
            <v>0</v>
          </cell>
          <cell r="BC44">
            <v>0</v>
          </cell>
          <cell r="BD44">
            <v>0</v>
          </cell>
          <cell r="BF44">
            <v>0</v>
          </cell>
        </row>
        <row r="45">
          <cell r="A45" t="str">
            <v>110１，２歳児</v>
          </cell>
          <cell r="B45">
            <v>0</v>
          </cell>
          <cell r="C45">
            <v>0</v>
          </cell>
          <cell r="D45" t="str">
            <v>3号</v>
          </cell>
          <cell r="E45" t="str">
            <v>１、２歳児</v>
          </cell>
          <cell r="F45">
            <v>0</v>
          </cell>
          <cell r="G45">
            <v>98590</v>
          </cell>
          <cell r="H45">
            <v>172830</v>
          </cell>
          <cell r="I45">
            <v>94040</v>
          </cell>
          <cell r="J45">
            <v>168280</v>
          </cell>
          <cell r="K45" t="str">
            <v>＋</v>
          </cell>
          <cell r="L45">
            <v>880</v>
          </cell>
          <cell r="M45">
            <v>1620</v>
          </cell>
          <cell r="N45" t="str">
            <v>×加算率</v>
          </cell>
          <cell r="O45">
            <v>830</v>
          </cell>
          <cell r="P45">
            <v>1570</v>
          </cell>
          <cell r="Q45" t="str">
            <v>×加算率</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t="str">
            <v>Ｃ地域</v>
          </cell>
          <cell r="AN45">
            <v>2100</v>
          </cell>
          <cell r="AO45">
            <v>2300</v>
          </cell>
          <cell r="AP45">
            <v>0</v>
          </cell>
          <cell r="AQ45" t="str">
            <v>ｃ地域</v>
          </cell>
          <cell r="AR45">
            <v>2800</v>
          </cell>
          <cell r="AS45">
            <v>3100</v>
          </cell>
          <cell r="AT45">
            <v>0</v>
          </cell>
          <cell r="AU45">
            <v>0</v>
          </cell>
          <cell r="AV45">
            <v>0</v>
          </cell>
          <cell r="AW45">
            <v>0</v>
          </cell>
          <cell r="AX45">
            <v>0</v>
          </cell>
          <cell r="AY45">
            <v>0</v>
          </cell>
          <cell r="AZ45">
            <v>0</v>
          </cell>
          <cell r="BA45">
            <v>7.0000000000000007E-2</v>
          </cell>
          <cell r="BB45">
            <v>0</v>
          </cell>
          <cell r="BC45">
            <v>0.95</v>
          </cell>
          <cell r="BD45">
            <v>0</v>
          </cell>
          <cell r="BF45">
            <v>0</v>
          </cell>
        </row>
        <row r="46">
          <cell r="A46" t="str">
            <v>110乳児</v>
          </cell>
          <cell r="B46">
            <v>0</v>
          </cell>
          <cell r="C46">
            <v>0</v>
          </cell>
          <cell r="D46">
            <v>0</v>
          </cell>
          <cell r="E46" t="str">
            <v>乳児</v>
          </cell>
          <cell r="F46">
            <v>0</v>
          </cell>
          <cell r="G46">
            <v>172830</v>
          </cell>
          <cell r="H46">
            <v>0</v>
          </cell>
          <cell r="I46">
            <v>168280</v>
          </cell>
          <cell r="J46">
            <v>0</v>
          </cell>
          <cell r="K46" t="str">
            <v>＋</v>
          </cell>
          <cell r="L46">
            <v>1620</v>
          </cell>
          <cell r="M46">
            <v>0</v>
          </cell>
          <cell r="N46" t="str">
            <v>×加算率</v>
          </cell>
          <cell r="O46">
            <v>1570</v>
          </cell>
          <cell r="P46">
            <v>0</v>
          </cell>
          <cell r="Q46" t="str">
            <v>×加算率</v>
          </cell>
          <cell r="R46">
            <v>0</v>
          </cell>
          <cell r="S46">
            <v>0</v>
          </cell>
          <cell r="T46">
            <v>0</v>
          </cell>
          <cell r="U46">
            <v>0</v>
          </cell>
          <cell r="V46">
            <v>0</v>
          </cell>
          <cell r="W46">
            <v>0</v>
          </cell>
          <cell r="X46">
            <v>0</v>
          </cell>
          <cell r="Y46">
            <v>0</v>
          </cell>
          <cell r="Z46">
            <v>0</v>
          </cell>
          <cell r="AA46" t="str">
            <v xml:space="preserve"> 　700人～　769人</v>
          </cell>
          <cell r="AB46">
            <v>0</v>
          </cell>
          <cell r="AC46" t="str">
            <v xml:space="preserve"> 　700人～　769人</v>
          </cell>
          <cell r="AD46">
            <v>0</v>
          </cell>
          <cell r="AE46">
            <v>0</v>
          </cell>
          <cell r="AF46">
            <v>0</v>
          </cell>
          <cell r="AG46">
            <v>0</v>
          </cell>
          <cell r="AH46">
            <v>0</v>
          </cell>
          <cell r="AI46">
            <v>0</v>
          </cell>
          <cell r="AJ46">
            <v>0</v>
          </cell>
          <cell r="AK46">
            <v>0</v>
          </cell>
          <cell r="AL46">
            <v>0</v>
          </cell>
          <cell r="AM46" t="str">
            <v>Ｄ地域</v>
          </cell>
          <cell r="AN46">
            <v>2000</v>
          </cell>
          <cell r="AO46">
            <v>2200</v>
          </cell>
          <cell r="AP46">
            <v>0</v>
          </cell>
          <cell r="AQ46" t="str">
            <v>ｄ地域</v>
          </cell>
          <cell r="AR46">
            <v>2500</v>
          </cell>
          <cell r="AS46">
            <v>2800</v>
          </cell>
          <cell r="AT46">
            <v>0</v>
          </cell>
          <cell r="AU46">
            <v>0</v>
          </cell>
          <cell r="AV46">
            <v>0</v>
          </cell>
          <cell r="AW46">
            <v>0</v>
          </cell>
          <cell r="AX46">
            <v>0</v>
          </cell>
          <cell r="AY46">
            <v>0</v>
          </cell>
          <cell r="AZ46">
            <v>0</v>
          </cell>
          <cell r="BA46">
            <v>0</v>
          </cell>
          <cell r="BB46">
            <v>0</v>
          </cell>
          <cell r="BC46">
            <v>0</v>
          </cell>
          <cell r="BD46">
            <v>0</v>
          </cell>
          <cell r="BF46">
            <v>0</v>
          </cell>
        </row>
        <row r="47">
          <cell r="A47" t="str">
            <v>120４歳以上児</v>
          </cell>
          <cell r="B47">
            <v>0</v>
          </cell>
          <cell r="C47" t="str">
            <v>　111人
　　から
　120人
　　まで</v>
          </cell>
          <cell r="D47" t="str">
            <v>2号</v>
          </cell>
          <cell r="E47" t="str">
            <v>４歳以上児</v>
          </cell>
          <cell r="F47">
            <v>0</v>
          </cell>
          <cell r="G47">
            <v>34730</v>
          </cell>
          <cell r="H47">
            <v>42150</v>
          </cell>
          <cell r="I47">
            <v>30550</v>
          </cell>
          <cell r="J47">
            <v>37970</v>
          </cell>
          <cell r="K47" t="str">
            <v>＋</v>
          </cell>
          <cell r="L47">
            <v>270</v>
          </cell>
          <cell r="M47">
            <v>340</v>
          </cell>
          <cell r="N47" t="str">
            <v>×加算率</v>
          </cell>
          <cell r="O47">
            <v>230</v>
          </cell>
          <cell r="P47">
            <v>300</v>
          </cell>
          <cell r="Q47" t="str">
            <v>×加算率</v>
          </cell>
          <cell r="R47" t="str">
            <v>＋</v>
          </cell>
          <cell r="S47">
            <v>4320</v>
          </cell>
          <cell r="T47" t="str">
            <v>＋</v>
          </cell>
          <cell r="U47">
            <v>40</v>
          </cell>
          <cell r="V47" t="str">
            <v>＋</v>
          </cell>
          <cell r="W47">
            <v>7420</v>
          </cell>
          <cell r="X47">
            <v>70</v>
          </cell>
          <cell r="Y47">
            <v>0</v>
          </cell>
          <cell r="Z47">
            <v>769</v>
          </cell>
          <cell r="AA47">
            <v>524100</v>
          </cell>
          <cell r="AB47">
            <v>0</v>
          </cell>
          <cell r="AC47">
            <v>5240</v>
          </cell>
          <cell r="AD47">
            <v>0</v>
          </cell>
          <cell r="AE47">
            <v>0</v>
          </cell>
          <cell r="AF47">
            <v>0</v>
          </cell>
          <cell r="AG47">
            <v>0</v>
          </cell>
          <cell r="AH47">
            <v>0</v>
          </cell>
          <cell r="AI47">
            <v>0</v>
          </cell>
          <cell r="AJ47">
            <v>0</v>
          </cell>
          <cell r="AK47">
            <v>0</v>
          </cell>
          <cell r="AL47" t="str">
            <v>＋</v>
          </cell>
          <cell r="AM47" t="str">
            <v>Ａ地域</v>
          </cell>
          <cell r="AN47">
            <v>2100</v>
          </cell>
          <cell r="AO47">
            <v>2300</v>
          </cell>
          <cell r="AP47" t="str">
            <v>＋</v>
          </cell>
          <cell r="AQ47" t="str">
            <v>ａ地域</v>
          </cell>
          <cell r="AR47">
            <v>5400</v>
          </cell>
          <cell r="AS47">
            <v>6000</v>
          </cell>
          <cell r="AT47" t="str">
            <v>＋</v>
          </cell>
          <cell r="AU47">
            <v>3710</v>
          </cell>
          <cell r="AV47" t="str">
            <v>＋</v>
          </cell>
          <cell r="AW47">
            <v>30</v>
          </cell>
          <cell r="AX47">
            <v>0</v>
          </cell>
          <cell r="AY47">
            <v>0</v>
          </cell>
          <cell r="AZ47" t="str">
            <v>－</v>
          </cell>
          <cell r="BA47" t="str">
            <v>(⑥＋⑦
　＋⑨＋⑪)</v>
          </cell>
          <cell r="BB47">
            <v>0</v>
          </cell>
          <cell r="BC47" t="str">
            <v>(⑥～⑯)</v>
          </cell>
          <cell r="BD47">
            <v>0</v>
          </cell>
          <cell r="BF47">
            <v>0</v>
          </cell>
        </row>
        <row r="48">
          <cell r="A48" t="str">
            <v>120３歳児</v>
          </cell>
          <cell r="B48">
            <v>0</v>
          </cell>
          <cell r="C48">
            <v>0</v>
          </cell>
          <cell r="D48">
            <v>0</v>
          </cell>
          <cell r="E48" t="str">
            <v>３歳児</v>
          </cell>
          <cell r="F48">
            <v>0</v>
          </cell>
          <cell r="G48">
            <v>42150</v>
          </cell>
          <cell r="H48">
            <v>97410</v>
          </cell>
          <cell r="I48">
            <v>37970</v>
          </cell>
          <cell r="J48">
            <v>93230</v>
          </cell>
          <cell r="K48" t="str">
            <v>＋</v>
          </cell>
          <cell r="L48">
            <v>340</v>
          </cell>
          <cell r="M48">
            <v>860</v>
          </cell>
          <cell r="N48" t="str">
            <v>×加算率</v>
          </cell>
          <cell r="O48">
            <v>300</v>
          </cell>
          <cell r="P48">
            <v>820</v>
          </cell>
          <cell r="Q48" t="str">
            <v>×加算率</v>
          </cell>
          <cell r="R48">
            <v>0</v>
          </cell>
          <cell r="S48">
            <v>0</v>
          </cell>
          <cell r="T48">
            <v>0</v>
          </cell>
          <cell r="U48">
            <v>0</v>
          </cell>
          <cell r="V48" t="str">
            <v>＋</v>
          </cell>
          <cell r="W48">
            <v>7420</v>
          </cell>
          <cell r="X48">
            <v>70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t="str">
            <v>Ｂ地域</v>
          </cell>
          <cell r="AN48">
            <v>2000</v>
          </cell>
          <cell r="AO48">
            <v>2200</v>
          </cell>
          <cell r="AP48">
            <v>0</v>
          </cell>
          <cell r="AQ48" t="str">
            <v>ｂ地域</v>
          </cell>
          <cell r="AR48">
            <v>2900</v>
          </cell>
          <cell r="AS48">
            <v>3300</v>
          </cell>
          <cell r="AT48">
            <v>0</v>
          </cell>
          <cell r="AU48">
            <v>0</v>
          </cell>
          <cell r="AV48">
            <v>0</v>
          </cell>
          <cell r="AW48">
            <v>0</v>
          </cell>
          <cell r="AX48">
            <v>0</v>
          </cell>
          <cell r="AY48">
            <v>0</v>
          </cell>
          <cell r="AZ48">
            <v>0</v>
          </cell>
          <cell r="BA48">
            <v>0</v>
          </cell>
          <cell r="BB48">
            <v>0</v>
          </cell>
          <cell r="BC48">
            <v>0</v>
          </cell>
          <cell r="BD48">
            <v>0</v>
          </cell>
          <cell r="BF48">
            <v>0</v>
          </cell>
        </row>
        <row r="49">
          <cell r="A49" t="str">
            <v>120１，２歳児</v>
          </cell>
          <cell r="B49">
            <v>0</v>
          </cell>
          <cell r="C49">
            <v>0</v>
          </cell>
          <cell r="D49" t="str">
            <v>3号</v>
          </cell>
          <cell r="E49" t="str">
            <v>１、２歳児</v>
          </cell>
          <cell r="F49">
            <v>0</v>
          </cell>
          <cell r="G49">
            <v>97410</v>
          </cell>
          <cell r="H49">
            <v>171650</v>
          </cell>
          <cell r="I49">
            <v>93230</v>
          </cell>
          <cell r="J49">
            <v>167470</v>
          </cell>
          <cell r="K49" t="str">
            <v>＋</v>
          </cell>
          <cell r="L49">
            <v>860</v>
          </cell>
          <cell r="M49">
            <v>1600</v>
          </cell>
          <cell r="N49" t="str">
            <v>×加算率</v>
          </cell>
          <cell r="O49">
            <v>820</v>
          </cell>
          <cell r="P49">
            <v>1560</v>
          </cell>
          <cell r="Q49" t="str">
            <v>×加算率</v>
          </cell>
          <cell r="R49">
            <v>0</v>
          </cell>
          <cell r="S49">
            <v>0</v>
          </cell>
          <cell r="T49">
            <v>0</v>
          </cell>
          <cell r="U49">
            <v>0</v>
          </cell>
          <cell r="V49">
            <v>0</v>
          </cell>
          <cell r="W49">
            <v>0</v>
          </cell>
          <cell r="X49">
            <v>0</v>
          </cell>
          <cell r="Y49">
            <v>0</v>
          </cell>
          <cell r="Z49">
            <v>0</v>
          </cell>
          <cell r="AA49" t="str">
            <v xml:space="preserve"> 　770人～　839人</v>
          </cell>
          <cell r="AB49">
            <v>0</v>
          </cell>
          <cell r="AC49" t="str">
            <v xml:space="preserve"> 　770人～　839人</v>
          </cell>
          <cell r="AD49">
            <v>0</v>
          </cell>
          <cell r="AE49">
            <v>0</v>
          </cell>
          <cell r="AF49">
            <v>0</v>
          </cell>
          <cell r="AG49">
            <v>0</v>
          </cell>
          <cell r="AH49">
            <v>0</v>
          </cell>
          <cell r="AI49">
            <v>0</v>
          </cell>
          <cell r="AJ49">
            <v>0</v>
          </cell>
          <cell r="AK49">
            <v>0</v>
          </cell>
          <cell r="AL49">
            <v>0</v>
          </cell>
          <cell r="AM49" t="str">
            <v>Ｃ地域</v>
          </cell>
          <cell r="AN49">
            <v>1900</v>
          </cell>
          <cell r="AO49">
            <v>2100</v>
          </cell>
          <cell r="AP49">
            <v>0</v>
          </cell>
          <cell r="AQ49" t="str">
            <v>ｃ地域</v>
          </cell>
          <cell r="AR49">
            <v>2500</v>
          </cell>
          <cell r="AS49">
            <v>2800</v>
          </cell>
          <cell r="AT49">
            <v>0</v>
          </cell>
          <cell r="AU49">
            <v>0</v>
          </cell>
          <cell r="AV49">
            <v>0</v>
          </cell>
          <cell r="AW49">
            <v>0</v>
          </cell>
          <cell r="AX49">
            <v>0</v>
          </cell>
          <cell r="AY49">
            <v>0</v>
          </cell>
          <cell r="AZ49">
            <v>0</v>
          </cell>
          <cell r="BA49">
            <v>7.0000000000000007E-2</v>
          </cell>
          <cell r="BB49">
            <v>0</v>
          </cell>
          <cell r="BC49">
            <v>0.96</v>
          </cell>
          <cell r="BD49">
            <v>0</v>
          </cell>
          <cell r="BF49">
            <v>0</v>
          </cell>
        </row>
        <row r="50">
          <cell r="A50" t="str">
            <v>120乳児</v>
          </cell>
          <cell r="B50">
            <v>0</v>
          </cell>
          <cell r="C50">
            <v>0</v>
          </cell>
          <cell r="D50">
            <v>0</v>
          </cell>
          <cell r="E50" t="str">
            <v>乳児</v>
          </cell>
          <cell r="F50">
            <v>0</v>
          </cell>
          <cell r="G50">
            <v>171650</v>
          </cell>
          <cell r="H50">
            <v>0</v>
          </cell>
          <cell r="I50">
            <v>167470</v>
          </cell>
          <cell r="J50">
            <v>0</v>
          </cell>
          <cell r="K50" t="str">
            <v>＋</v>
          </cell>
          <cell r="L50">
            <v>1600</v>
          </cell>
          <cell r="M50">
            <v>0</v>
          </cell>
          <cell r="N50" t="str">
            <v>×加算率</v>
          </cell>
          <cell r="O50">
            <v>1560</v>
          </cell>
          <cell r="P50">
            <v>0</v>
          </cell>
          <cell r="Q50" t="str">
            <v>×加算率</v>
          </cell>
          <cell r="R50">
            <v>0</v>
          </cell>
          <cell r="S50">
            <v>0</v>
          </cell>
          <cell r="T50">
            <v>0</v>
          </cell>
          <cell r="U50">
            <v>0</v>
          </cell>
          <cell r="V50">
            <v>0</v>
          </cell>
          <cell r="W50">
            <v>0</v>
          </cell>
          <cell r="X50">
            <v>0</v>
          </cell>
          <cell r="Y50">
            <v>0</v>
          </cell>
          <cell r="Z50">
            <v>839</v>
          </cell>
          <cell r="AA50">
            <v>560300</v>
          </cell>
          <cell r="AB50">
            <v>0</v>
          </cell>
          <cell r="AC50">
            <v>5600</v>
          </cell>
          <cell r="AD50">
            <v>0</v>
          </cell>
          <cell r="AE50">
            <v>0</v>
          </cell>
          <cell r="AF50">
            <v>0</v>
          </cell>
          <cell r="AG50">
            <v>0</v>
          </cell>
          <cell r="AH50">
            <v>0</v>
          </cell>
          <cell r="AI50">
            <v>0</v>
          </cell>
          <cell r="AJ50">
            <v>0</v>
          </cell>
          <cell r="AK50">
            <v>0</v>
          </cell>
          <cell r="AL50">
            <v>0</v>
          </cell>
          <cell r="AM50" t="str">
            <v>Ｄ地域</v>
          </cell>
          <cell r="AN50">
            <v>1800</v>
          </cell>
          <cell r="AO50">
            <v>2000</v>
          </cell>
          <cell r="AP50">
            <v>0</v>
          </cell>
          <cell r="AQ50" t="str">
            <v>ｄ地域</v>
          </cell>
          <cell r="AR50">
            <v>2300</v>
          </cell>
          <cell r="AS50">
            <v>2500</v>
          </cell>
          <cell r="AT50">
            <v>0</v>
          </cell>
          <cell r="AU50">
            <v>0</v>
          </cell>
          <cell r="AV50">
            <v>0</v>
          </cell>
          <cell r="AW50">
            <v>0</v>
          </cell>
          <cell r="AX50">
            <v>0</v>
          </cell>
          <cell r="AY50">
            <v>0</v>
          </cell>
          <cell r="AZ50">
            <v>0</v>
          </cell>
          <cell r="BA50">
            <v>0</v>
          </cell>
          <cell r="BB50">
            <v>0</v>
          </cell>
          <cell r="BC50">
            <v>0</v>
          </cell>
          <cell r="BD50">
            <v>0</v>
          </cell>
          <cell r="BF50">
            <v>0</v>
          </cell>
        </row>
        <row r="51">
          <cell r="A51" t="str">
            <v>130４歳以上児</v>
          </cell>
          <cell r="B51">
            <v>0</v>
          </cell>
          <cell r="C51" t="str">
            <v>　121人
　　から
　130人
　　まで</v>
          </cell>
          <cell r="D51" t="str">
            <v>2号</v>
          </cell>
          <cell r="E51" t="str">
            <v>４歳以上児</v>
          </cell>
          <cell r="F51">
            <v>0</v>
          </cell>
          <cell r="G51">
            <v>33730</v>
          </cell>
          <cell r="H51">
            <v>41150</v>
          </cell>
          <cell r="I51">
            <v>29880</v>
          </cell>
          <cell r="J51">
            <v>37300</v>
          </cell>
          <cell r="K51" t="str">
            <v>＋</v>
          </cell>
          <cell r="L51">
            <v>260</v>
          </cell>
          <cell r="M51">
            <v>330</v>
          </cell>
          <cell r="N51" t="str">
            <v>×加算率</v>
          </cell>
          <cell r="O51">
            <v>220</v>
          </cell>
          <cell r="P51">
            <v>290</v>
          </cell>
          <cell r="Q51" t="str">
            <v>×加算率</v>
          </cell>
          <cell r="R51" t="str">
            <v>＋</v>
          </cell>
          <cell r="S51">
            <v>3990</v>
          </cell>
          <cell r="T51" t="str">
            <v>＋</v>
          </cell>
          <cell r="U51">
            <v>30</v>
          </cell>
          <cell r="V51" t="str">
            <v>＋</v>
          </cell>
          <cell r="W51">
            <v>7420</v>
          </cell>
          <cell r="X51">
            <v>70</v>
          </cell>
          <cell r="Y51">
            <v>0</v>
          </cell>
          <cell r="Z51">
            <v>0</v>
          </cell>
          <cell r="AA51">
            <v>0</v>
          </cell>
          <cell r="AB51">
            <v>0</v>
          </cell>
          <cell r="AC51">
            <v>0</v>
          </cell>
          <cell r="AD51">
            <v>0</v>
          </cell>
          <cell r="AE51">
            <v>0</v>
          </cell>
          <cell r="AF51">
            <v>0</v>
          </cell>
          <cell r="AG51">
            <v>0</v>
          </cell>
          <cell r="AH51">
            <v>0</v>
          </cell>
          <cell r="AI51">
            <v>0</v>
          </cell>
          <cell r="AJ51">
            <v>0</v>
          </cell>
          <cell r="AK51">
            <v>0</v>
          </cell>
          <cell r="AL51" t="str">
            <v>＋</v>
          </cell>
          <cell r="AM51" t="str">
            <v>Ａ地域</v>
          </cell>
          <cell r="AN51">
            <v>1900</v>
          </cell>
          <cell r="AO51">
            <v>2100</v>
          </cell>
          <cell r="AP51" t="str">
            <v>＋</v>
          </cell>
          <cell r="AQ51" t="str">
            <v>ａ地域</v>
          </cell>
          <cell r="AR51">
            <v>4800</v>
          </cell>
          <cell r="AS51">
            <v>5400</v>
          </cell>
          <cell r="AT51" t="str">
            <v>＋</v>
          </cell>
          <cell r="AU51">
            <v>3420</v>
          </cell>
          <cell r="AV51" t="str">
            <v>＋</v>
          </cell>
          <cell r="AW51">
            <v>30</v>
          </cell>
          <cell r="AX51">
            <v>0</v>
          </cell>
          <cell r="AY51">
            <v>0</v>
          </cell>
          <cell r="AZ51" t="str">
            <v>－</v>
          </cell>
          <cell r="BA51" t="str">
            <v>(⑥＋⑦
　＋⑨＋⑪)</v>
          </cell>
          <cell r="BB51">
            <v>0</v>
          </cell>
          <cell r="BC51" t="str">
            <v>(⑥～⑯)</v>
          </cell>
          <cell r="BD51">
            <v>0</v>
          </cell>
          <cell r="BF51">
            <v>0</v>
          </cell>
        </row>
        <row r="52">
          <cell r="A52" t="str">
            <v>130３歳児</v>
          </cell>
          <cell r="B52">
            <v>0</v>
          </cell>
          <cell r="C52">
            <v>0</v>
          </cell>
          <cell r="D52">
            <v>0</v>
          </cell>
          <cell r="E52" t="str">
            <v>３歳児</v>
          </cell>
          <cell r="F52">
            <v>0</v>
          </cell>
          <cell r="G52">
            <v>41150</v>
          </cell>
          <cell r="H52">
            <v>96410</v>
          </cell>
          <cell r="I52">
            <v>37300</v>
          </cell>
          <cell r="J52">
            <v>92560</v>
          </cell>
          <cell r="K52" t="str">
            <v>＋</v>
          </cell>
          <cell r="L52">
            <v>330</v>
          </cell>
          <cell r="M52">
            <v>850</v>
          </cell>
          <cell r="N52" t="str">
            <v>×加算率</v>
          </cell>
          <cell r="O52">
            <v>290</v>
          </cell>
          <cell r="P52">
            <v>810</v>
          </cell>
          <cell r="Q52" t="str">
            <v>×加算率</v>
          </cell>
          <cell r="R52">
            <v>0</v>
          </cell>
          <cell r="S52">
            <v>0</v>
          </cell>
          <cell r="T52">
            <v>0</v>
          </cell>
          <cell r="U52">
            <v>0</v>
          </cell>
          <cell r="V52" t="str">
            <v>＋</v>
          </cell>
          <cell r="W52">
            <v>7420</v>
          </cell>
          <cell r="X52">
            <v>70</v>
          </cell>
          <cell r="Y52">
            <v>0</v>
          </cell>
          <cell r="Z52">
            <v>0</v>
          </cell>
          <cell r="AA52" t="str">
            <v>　 840人～　909人</v>
          </cell>
          <cell r="AB52">
            <v>0</v>
          </cell>
          <cell r="AC52" t="str">
            <v>　 840人～　909人</v>
          </cell>
          <cell r="AD52">
            <v>0</v>
          </cell>
          <cell r="AE52">
            <v>0</v>
          </cell>
          <cell r="AF52">
            <v>0</v>
          </cell>
          <cell r="AG52">
            <v>0</v>
          </cell>
          <cell r="AH52">
            <v>0</v>
          </cell>
          <cell r="AI52">
            <v>0</v>
          </cell>
          <cell r="AJ52">
            <v>0</v>
          </cell>
          <cell r="AK52">
            <v>0</v>
          </cell>
          <cell r="AL52">
            <v>0</v>
          </cell>
          <cell r="AM52" t="str">
            <v>Ｂ地域</v>
          </cell>
          <cell r="AN52">
            <v>1900</v>
          </cell>
          <cell r="AO52">
            <v>2000</v>
          </cell>
          <cell r="AP52">
            <v>0</v>
          </cell>
          <cell r="AQ52" t="str">
            <v>ｂ地域</v>
          </cell>
          <cell r="AR52">
            <v>2600</v>
          </cell>
          <cell r="AS52">
            <v>2900</v>
          </cell>
          <cell r="AT52">
            <v>0</v>
          </cell>
          <cell r="AU52">
            <v>0</v>
          </cell>
          <cell r="AV52">
            <v>0</v>
          </cell>
          <cell r="AW52">
            <v>0</v>
          </cell>
          <cell r="AX52">
            <v>0</v>
          </cell>
          <cell r="AY52">
            <v>0</v>
          </cell>
          <cell r="AZ52">
            <v>0</v>
          </cell>
          <cell r="BA52">
            <v>0</v>
          </cell>
          <cell r="BB52">
            <v>0</v>
          </cell>
          <cell r="BC52">
            <v>0</v>
          </cell>
          <cell r="BD52">
            <v>0</v>
          </cell>
          <cell r="BF52">
            <v>0</v>
          </cell>
        </row>
        <row r="53">
          <cell r="A53" t="str">
            <v>130１，２歳児</v>
          </cell>
          <cell r="B53">
            <v>0</v>
          </cell>
          <cell r="C53">
            <v>0</v>
          </cell>
          <cell r="D53" t="str">
            <v>3号</v>
          </cell>
          <cell r="E53" t="str">
            <v>１、２歳児</v>
          </cell>
          <cell r="F53">
            <v>0</v>
          </cell>
          <cell r="G53">
            <v>96410</v>
          </cell>
          <cell r="H53">
            <v>170650</v>
          </cell>
          <cell r="I53">
            <v>92560</v>
          </cell>
          <cell r="J53">
            <v>166800</v>
          </cell>
          <cell r="K53" t="str">
            <v>＋</v>
          </cell>
          <cell r="L53">
            <v>850</v>
          </cell>
          <cell r="M53">
            <v>1590</v>
          </cell>
          <cell r="N53" t="str">
            <v>×加算率</v>
          </cell>
          <cell r="O53">
            <v>810</v>
          </cell>
          <cell r="P53">
            <v>1550</v>
          </cell>
          <cell r="Q53" t="str">
            <v>×加算率</v>
          </cell>
          <cell r="R53">
            <v>0</v>
          </cell>
          <cell r="S53">
            <v>0</v>
          </cell>
          <cell r="T53">
            <v>0</v>
          </cell>
          <cell r="U53">
            <v>0</v>
          </cell>
          <cell r="V53">
            <v>0</v>
          </cell>
          <cell r="W53">
            <v>0</v>
          </cell>
          <cell r="X53">
            <v>0</v>
          </cell>
          <cell r="Y53">
            <v>0</v>
          </cell>
          <cell r="Z53">
            <v>909</v>
          </cell>
          <cell r="AA53">
            <v>596400</v>
          </cell>
          <cell r="AB53">
            <v>0</v>
          </cell>
          <cell r="AC53">
            <v>5960</v>
          </cell>
          <cell r="AD53">
            <v>0</v>
          </cell>
          <cell r="AE53">
            <v>0</v>
          </cell>
          <cell r="AF53">
            <v>0</v>
          </cell>
          <cell r="AG53">
            <v>0</v>
          </cell>
          <cell r="AH53">
            <v>0</v>
          </cell>
          <cell r="AI53">
            <v>0</v>
          </cell>
          <cell r="AJ53">
            <v>0</v>
          </cell>
          <cell r="AK53">
            <v>0</v>
          </cell>
          <cell r="AL53">
            <v>0</v>
          </cell>
          <cell r="AM53" t="str">
            <v>Ｃ地域</v>
          </cell>
          <cell r="AN53">
            <v>1700</v>
          </cell>
          <cell r="AO53">
            <v>1900</v>
          </cell>
          <cell r="AP53">
            <v>0</v>
          </cell>
          <cell r="AQ53" t="str">
            <v>ｃ地域</v>
          </cell>
          <cell r="AR53">
            <v>2300</v>
          </cell>
          <cell r="AS53">
            <v>2500</v>
          </cell>
          <cell r="AT53">
            <v>0</v>
          </cell>
          <cell r="AU53">
            <v>0</v>
          </cell>
          <cell r="AV53">
            <v>0</v>
          </cell>
          <cell r="AW53">
            <v>0</v>
          </cell>
          <cell r="AX53">
            <v>0</v>
          </cell>
          <cell r="AY53">
            <v>0</v>
          </cell>
          <cell r="AZ53">
            <v>0</v>
          </cell>
          <cell r="BA53">
            <v>7.0000000000000007E-2</v>
          </cell>
          <cell r="BB53">
            <v>0</v>
          </cell>
          <cell r="BC53">
            <v>0.98</v>
          </cell>
          <cell r="BD53">
            <v>0</v>
          </cell>
          <cell r="BF53">
            <v>0</v>
          </cell>
        </row>
        <row r="54">
          <cell r="A54" t="str">
            <v>130乳児</v>
          </cell>
          <cell r="B54">
            <v>0</v>
          </cell>
          <cell r="C54">
            <v>0</v>
          </cell>
          <cell r="D54">
            <v>0</v>
          </cell>
          <cell r="E54" t="str">
            <v>乳児</v>
          </cell>
          <cell r="F54">
            <v>0</v>
          </cell>
          <cell r="G54">
            <v>170650</v>
          </cell>
          <cell r="H54">
            <v>0</v>
          </cell>
          <cell r="I54">
            <v>166800</v>
          </cell>
          <cell r="J54">
            <v>0</v>
          </cell>
          <cell r="K54" t="str">
            <v>＋</v>
          </cell>
          <cell r="L54">
            <v>1590</v>
          </cell>
          <cell r="M54">
            <v>0</v>
          </cell>
          <cell r="N54" t="str">
            <v>×加算率</v>
          </cell>
          <cell r="O54">
            <v>1550</v>
          </cell>
          <cell r="P54">
            <v>0</v>
          </cell>
          <cell r="Q54" t="str">
            <v>×加算率</v>
          </cell>
          <cell r="R54">
            <v>0</v>
          </cell>
          <cell r="S54">
            <v>0</v>
          </cell>
          <cell r="T54">
            <v>0</v>
          </cell>
          <cell r="U54">
            <v>0</v>
          </cell>
          <cell r="V54">
            <v>0</v>
          </cell>
          <cell r="W54">
            <v>0</v>
          </cell>
          <cell r="X54">
            <v>0</v>
          </cell>
          <cell r="Y54">
            <v>0</v>
          </cell>
          <cell r="Z54">
            <v>0</v>
          </cell>
          <cell r="AA54">
            <v>0</v>
          </cell>
          <cell r="AB54">
            <v>0</v>
          </cell>
          <cell r="AC54">
            <v>0</v>
          </cell>
          <cell r="AD54">
            <v>0</v>
          </cell>
          <cell r="AE54">
            <v>0</v>
          </cell>
          <cell r="AF54">
            <v>0</v>
          </cell>
          <cell r="AG54">
            <v>0</v>
          </cell>
          <cell r="AH54">
            <v>0</v>
          </cell>
          <cell r="AI54">
            <v>0</v>
          </cell>
          <cell r="AJ54">
            <v>0</v>
          </cell>
          <cell r="AK54">
            <v>0</v>
          </cell>
          <cell r="AL54">
            <v>0</v>
          </cell>
          <cell r="AM54" t="str">
            <v>Ｄ地域</v>
          </cell>
          <cell r="AN54">
            <v>1700</v>
          </cell>
          <cell r="AO54">
            <v>1800</v>
          </cell>
          <cell r="AP54">
            <v>0</v>
          </cell>
          <cell r="AQ54" t="str">
            <v>ｄ地域</v>
          </cell>
          <cell r="AR54">
            <v>2000</v>
          </cell>
          <cell r="AS54">
            <v>2300</v>
          </cell>
          <cell r="AT54">
            <v>0</v>
          </cell>
          <cell r="AU54">
            <v>0</v>
          </cell>
          <cell r="AV54">
            <v>0</v>
          </cell>
          <cell r="AW54">
            <v>0</v>
          </cell>
          <cell r="AX54">
            <v>0</v>
          </cell>
          <cell r="AY54">
            <v>0</v>
          </cell>
          <cell r="AZ54">
            <v>0</v>
          </cell>
          <cell r="BA54">
            <v>0</v>
          </cell>
          <cell r="BB54">
            <v>0</v>
          </cell>
          <cell r="BC54">
            <v>0</v>
          </cell>
          <cell r="BD54">
            <v>0</v>
          </cell>
          <cell r="BF54">
            <v>0</v>
          </cell>
        </row>
        <row r="55">
          <cell r="A55" t="str">
            <v>140４歳以上児</v>
          </cell>
          <cell r="B55">
            <v>0</v>
          </cell>
          <cell r="C55" t="str">
            <v>　131人
　　から
　140人
　　まで</v>
          </cell>
          <cell r="D55" t="str">
            <v>2号</v>
          </cell>
          <cell r="E55" t="str">
            <v>４歳以上児</v>
          </cell>
          <cell r="F55">
            <v>0</v>
          </cell>
          <cell r="G55">
            <v>32910</v>
          </cell>
          <cell r="H55">
            <v>40330</v>
          </cell>
          <cell r="I55">
            <v>29330</v>
          </cell>
          <cell r="J55">
            <v>36750</v>
          </cell>
          <cell r="K55" t="str">
            <v>＋</v>
          </cell>
          <cell r="L55">
            <v>260</v>
          </cell>
          <cell r="M55">
            <v>330</v>
          </cell>
          <cell r="N55" t="str">
            <v>×加算率</v>
          </cell>
          <cell r="O55">
            <v>220</v>
          </cell>
          <cell r="P55">
            <v>290</v>
          </cell>
          <cell r="Q55" t="str">
            <v>×加算率</v>
          </cell>
          <cell r="R55" t="str">
            <v>＋</v>
          </cell>
          <cell r="S55">
            <v>3700</v>
          </cell>
          <cell r="T55" t="str">
            <v>＋</v>
          </cell>
          <cell r="U55">
            <v>30</v>
          </cell>
          <cell r="V55" t="str">
            <v>＋</v>
          </cell>
          <cell r="W55">
            <v>7420</v>
          </cell>
          <cell r="X55">
            <v>70</v>
          </cell>
          <cell r="Y55">
            <v>0</v>
          </cell>
          <cell r="Z55">
            <v>0</v>
          </cell>
          <cell r="AA55" t="str">
            <v xml:space="preserve"> 　910人～　979人</v>
          </cell>
          <cell r="AB55">
            <v>0</v>
          </cell>
          <cell r="AC55" t="str">
            <v xml:space="preserve"> 　910人～　979人</v>
          </cell>
          <cell r="AD55">
            <v>0</v>
          </cell>
          <cell r="AE55">
            <v>0</v>
          </cell>
          <cell r="AF55">
            <v>0</v>
          </cell>
          <cell r="AG55">
            <v>0</v>
          </cell>
          <cell r="AH55">
            <v>0</v>
          </cell>
          <cell r="AI55">
            <v>0</v>
          </cell>
          <cell r="AJ55">
            <v>0</v>
          </cell>
          <cell r="AK55">
            <v>0</v>
          </cell>
          <cell r="AL55" t="str">
            <v>＋</v>
          </cell>
          <cell r="AM55" t="str">
            <v>Ａ地域</v>
          </cell>
          <cell r="AN55">
            <v>2100</v>
          </cell>
          <cell r="AO55">
            <v>2300</v>
          </cell>
          <cell r="AP55" t="str">
            <v>＋</v>
          </cell>
          <cell r="AQ55" t="str">
            <v>ａ地域</v>
          </cell>
          <cell r="AR55">
            <v>5400</v>
          </cell>
          <cell r="AS55">
            <v>6000</v>
          </cell>
          <cell r="AT55" t="str">
            <v>＋</v>
          </cell>
          <cell r="AU55">
            <v>3180</v>
          </cell>
          <cell r="AV55" t="str">
            <v>＋</v>
          </cell>
          <cell r="AW55">
            <v>30</v>
          </cell>
          <cell r="AX55">
            <v>0</v>
          </cell>
          <cell r="AY55">
            <v>0</v>
          </cell>
          <cell r="AZ55" t="str">
            <v>－</v>
          </cell>
          <cell r="BA55" t="str">
            <v>(⑥＋⑦
　＋⑨＋⑪)</v>
          </cell>
          <cell r="BB55">
            <v>0</v>
          </cell>
          <cell r="BC55" t="str">
            <v>(⑥～⑯)</v>
          </cell>
          <cell r="BD55">
            <v>0</v>
          </cell>
          <cell r="BF55">
            <v>0</v>
          </cell>
        </row>
        <row r="56">
          <cell r="A56" t="str">
            <v>140３歳児</v>
          </cell>
          <cell r="B56">
            <v>0</v>
          </cell>
          <cell r="C56">
            <v>0</v>
          </cell>
          <cell r="D56">
            <v>0</v>
          </cell>
          <cell r="E56" t="str">
            <v>３歳児</v>
          </cell>
          <cell r="F56">
            <v>0</v>
          </cell>
          <cell r="G56">
            <v>40330</v>
          </cell>
          <cell r="H56">
            <v>95590</v>
          </cell>
          <cell r="I56">
            <v>36750</v>
          </cell>
          <cell r="J56">
            <v>92010</v>
          </cell>
          <cell r="K56" t="str">
            <v>＋</v>
          </cell>
          <cell r="L56">
            <v>330</v>
          </cell>
          <cell r="M56">
            <v>850</v>
          </cell>
          <cell r="N56" t="str">
            <v>×加算率</v>
          </cell>
          <cell r="O56">
            <v>290</v>
          </cell>
          <cell r="P56">
            <v>810</v>
          </cell>
          <cell r="Q56" t="str">
            <v>×加算率</v>
          </cell>
          <cell r="R56">
            <v>0</v>
          </cell>
          <cell r="S56">
            <v>0</v>
          </cell>
          <cell r="T56">
            <v>0</v>
          </cell>
          <cell r="U56">
            <v>0</v>
          </cell>
          <cell r="V56" t="str">
            <v>＋</v>
          </cell>
          <cell r="W56">
            <v>7420</v>
          </cell>
          <cell r="X56">
            <v>70</v>
          </cell>
          <cell r="Y56">
            <v>0</v>
          </cell>
          <cell r="Z56">
            <v>979</v>
          </cell>
          <cell r="AA56">
            <v>632600</v>
          </cell>
          <cell r="AB56">
            <v>0</v>
          </cell>
          <cell r="AC56">
            <v>6320</v>
          </cell>
          <cell r="AD56">
            <v>0</v>
          </cell>
          <cell r="AE56">
            <v>0</v>
          </cell>
          <cell r="AF56">
            <v>0</v>
          </cell>
          <cell r="AG56">
            <v>0</v>
          </cell>
          <cell r="AH56">
            <v>0</v>
          </cell>
          <cell r="AI56">
            <v>0</v>
          </cell>
          <cell r="AJ56">
            <v>0</v>
          </cell>
          <cell r="AK56">
            <v>0</v>
          </cell>
          <cell r="AL56">
            <v>0</v>
          </cell>
          <cell r="AM56" t="str">
            <v>Ｂ地域</v>
          </cell>
          <cell r="AN56">
            <v>2000</v>
          </cell>
          <cell r="AO56">
            <v>2200</v>
          </cell>
          <cell r="AP56">
            <v>0</v>
          </cell>
          <cell r="AQ56" t="str">
            <v>ｂ地域</v>
          </cell>
          <cell r="AR56">
            <v>2900</v>
          </cell>
          <cell r="AS56">
            <v>3300</v>
          </cell>
          <cell r="AT56">
            <v>0</v>
          </cell>
          <cell r="AU56">
            <v>0</v>
          </cell>
          <cell r="AV56">
            <v>0</v>
          </cell>
          <cell r="AW56">
            <v>0</v>
          </cell>
          <cell r="AX56">
            <v>0</v>
          </cell>
          <cell r="AY56">
            <v>0</v>
          </cell>
          <cell r="AZ56">
            <v>0</v>
          </cell>
          <cell r="BA56">
            <v>0</v>
          </cell>
          <cell r="BB56">
            <v>0</v>
          </cell>
          <cell r="BC56">
            <v>0</v>
          </cell>
          <cell r="BD56">
            <v>0</v>
          </cell>
          <cell r="BF56">
            <v>0</v>
          </cell>
        </row>
        <row r="57">
          <cell r="A57" t="str">
            <v>140１，２歳児</v>
          </cell>
          <cell r="B57">
            <v>0</v>
          </cell>
          <cell r="C57">
            <v>0</v>
          </cell>
          <cell r="D57" t="str">
            <v>3号</v>
          </cell>
          <cell r="E57" t="str">
            <v>１、２歳児</v>
          </cell>
          <cell r="F57">
            <v>0</v>
          </cell>
          <cell r="G57">
            <v>95590</v>
          </cell>
          <cell r="H57">
            <v>169830</v>
          </cell>
          <cell r="I57">
            <v>92010</v>
          </cell>
          <cell r="J57">
            <v>166250</v>
          </cell>
          <cell r="K57" t="str">
            <v>＋</v>
          </cell>
          <cell r="L57">
            <v>850</v>
          </cell>
          <cell r="M57">
            <v>1590</v>
          </cell>
          <cell r="N57" t="str">
            <v>×加算率</v>
          </cell>
          <cell r="O57">
            <v>810</v>
          </cell>
          <cell r="P57">
            <v>1550</v>
          </cell>
          <cell r="Q57" t="str">
            <v>×加算率</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t="str">
            <v>Ｃ地域</v>
          </cell>
          <cell r="AN57">
            <v>1900</v>
          </cell>
          <cell r="AO57">
            <v>2100</v>
          </cell>
          <cell r="AP57">
            <v>0</v>
          </cell>
          <cell r="AQ57" t="str">
            <v>ｃ地域</v>
          </cell>
          <cell r="AR57">
            <v>2500</v>
          </cell>
          <cell r="AS57">
            <v>2800</v>
          </cell>
          <cell r="AT57">
            <v>0</v>
          </cell>
          <cell r="AU57">
            <v>0</v>
          </cell>
          <cell r="AV57">
            <v>0</v>
          </cell>
          <cell r="AW57">
            <v>0</v>
          </cell>
          <cell r="AX57">
            <v>0</v>
          </cell>
          <cell r="AY57">
            <v>0</v>
          </cell>
          <cell r="AZ57">
            <v>0</v>
          </cell>
          <cell r="BA57">
            <v>7.0000000000000007E-2</v>
          </cell>
          <cell r="BB57">
            <v>0</v>
          </cell>
          <cell r="BC57">
            <v>0.98</v>
          </cell>
          <cell r="BD57">
            <v>0</v>
          </cell>
          <cell r="BF57">
            <v>0</v>
          </cell>
        </row>
        <row r="58">
          <cell r="A58" t="str">
            <v>140乳児</v>
          </cell>
          <cell r="B58">
            <v>0</v>
          </cell>
          <cell r="C58">
            <v>0</v>
          </cell>
          <cell r="D58">
            <v>0</v>
          </cell>
          <cell r="E58" t="str">
            <v>乳児</v>
          </cell>
          <cell r="F58">
            <v>0</v>
          </cell>
          <cell r="G58">
            <v>169830</v>
          </cell>
          <cell r="H58">
            <v>0</v>
          </cell>
          <cell r="I58">
            <v>166250</v>
          </cell>
          <cell r="J58">
            <v>0</v>
          </cell>
          <cell r="K58" t="str">
            <v>＋</v>
          </cell>
          <cell r="L58">
            <v>1590</v>
          </cell>
          <cell r="M58">
            <v>0</v>
          </cell>
          <cell r="N58" t="str">
            <v>×加算率</v>
          </cell>
          <cell r="O58">
            <v>1550</v>
          </cell>
          <cell r="P58">
            <v>0</v>
          </cell>
          <cell r="Q58" t="str">
            <v>×加算率</v>
          </cell>
          <cell r="R58">
            <v>0</v>
          </cell>
          <cell r="S58">
            <v>0</v>
          </cell>
          <cell r="T58">
            <v>0</v>
          </cell>
          <cell r="U58">
            <v>0</v>
          </cell>
          <cell r="V58">
            <v>0</v>
          </cell>
          <cell r="W58">
            <v>0</v>
          </cell>
          <cell r="X58">
            <v>0</v>
          </cell>
          <cell r="Y58">
            <v>0</v>
          </cell>
          <cell r="Z58">
            <v>0</v>
          </cell>
          <cell r="AA58" t="str">
            <v>　 980人～1,049人</v>
          </cell>
          <cell r="AB58">
            <v>0</v>
          </cell>
          <cell r="AC58" t="str">
            <v>　 980人～1,049人</v>
          </cell>
          <cell r="AD58">
            <v>0</v>
          </cell>
          <cell r="AE58">
            <v>0</v>
          </cell>
          <cell r="AF58">
            <v>0</v>
          </cell>
          <cell r="AG58">
            <v>0</v>
          </cell>
          <cell r="AH58">
            <v>0</v>
          </cell>
          <cell r="AI58">
            <v>0</v>
          </cell>
          <cell r="AJ58">
            <v>0</v>
          </cell>
          <cell r="AK58">
            <v>0</v>
          </cell>
          <cell r="AL58">
            <v>0</v>
          </cell>
          <cell r="AM58" t="str">
            <v>Ｄ地域</v>
          </cell>
          <cell r="AN58">
            <v>1800</v>
          </cell>
          <cell r="AO58">
            <v>2000</v>
          </cell>
          <cell r="AP58">
            <v>0</v>
          </cell>
          <cell r="AQ58" t="str">
            <v>ｄ地域</v>
          </cell>
          <cell r="AR58">
            <v>2300</v>
          </cell>
          <cell r="AS58">
            <v>2500</v>
          </cell>
          <cell r="AT58">
            <v>0</v>
          </cell>
          <cell r="AU58">
            <v>0</v>
          </cell>
          <cell r="AV58">
            <v>0</v>
          </cell>
          <cell r="AW58">
            <v>0</v>
          </cell>
          <cell r="AX58">
            <v>0</v>
          </cell>
          <cell r="AY58">
            <v>0</v>
          </cell>
          <cell r="AZ58">
            <v>0</v>
          </cell>
          <cell r="BA58">
            <v>0</v>
          </cell>
          <cell r="BB58">
            <v>0</v>
          </cell>
          <cell r="BC58">
            <v>0</v>
          </cell>
          <cell r="BD58">
            <v>0</v>
          </cell>
          <cell r="BF58">
            <v>0</v>
          </cell>
        </row>
        <row r="59">
          <cell r="A59" t="str">
            <v>150４歳以上児</v>
          </cell>
          <cell r="B59">
            <v>0</v>
          </cell>
          <cell r="C59" t="str">
            <v>　141人
　　から
　150人
　　まで</v>
          </cell>
          <cell r="D59" t="str">
            <v>2号</v>
          </cell>
          <cell r="E59" t="str">
            <v>４歳以上児</v>
          </cell>
          <cell r="F59">
            <v>0</v>
          </cell>
          <cell r="G59">
            <v>32170</v>
          </cell>
          <cell r="H59">
            <v>39590</v>
          </cell>
          <cell r="I59">
            <v>28830</v>
          </cell>
          <cell r="J59">
            <v>36250</v>
          </cell>
          <cell r="K59" t="str">
            <v>＋</v>
          </cell>
          <cell r="L59">
            <v>250</v>
          </cell>
          <cell r="M59">
            <v>320</v>
          </cell>
          <cell r="N59" t="str">
            <v>×加算率</v>
          </cell>
          <cell r="O59">
            <v>210</v>
          </cell>
          <cell r="P59">
            <v>280</v>
          </cell>
          <cell r="Q59" t="str">
            <v>×加算率</v>
          </cell>
          <cell r="R59" t="str">
            <v>＋</v>
          </cell>
          <cell r="S59">
            <v>3450</v>
          </cell>
          <cell r="T59" t="str">
            <v>＋</v>
          </cell>
          <cell r="U59">
            <v>30</v>
          </cell>
          <cell r="V59" t="str">
            <v>＋</v>
          </cell>
          <cell r="W59">
            <v>7420</v>
          </cell>
          <cell r="X59">
            <v>70</v>
          </cell>
          <cell r="Y59">
            <v>0</v>
          </cell>
          <cell r="Z59">
            <v>1049</v>
          </cell>
          <cell r="AA59">
            <v>668800</v>
          </cell>
          <cell r="AB59">
            <v>0</v>
          </cell>
          <cell r="AC59">
            <v>6680</v>
          </cell>
          <cell r="AD59">
            <v>0</v>
          </cell>
          <cell r="AE59">
            <v>0</v>
          </cell>
          <cell r="AF59">
            <v>0</v>
          </cell>
          <cell r="AG59">
            <v>0</v>
          </cell>
          <cell r="AH59">
            <v>0</v>
          </cell>
          <cell r="AI59">
            <v>0</v>
          </cell>
          <cell r="AJ59">
            <v>0</v>
          </cell>
          <cell r="AK59">
            <v>0</v>
          </cell>
          <cell r="AL59" t="str">
            <v>＋</v>
          </cell>
          <cell r="AM59" t="str">
            <v>Ａ地域</v>
          </cell>
          <cell r="AN59">
            <v>2000</v>
          </cell>
          <cell r="AO59">
            <v>2200</v>
          </cell>
          <cell r="AP59" t="str">
            <v>＋</v>
          </cell>
          <cell r="AQ59" t="str">
            <v>ａ地域</v>
          </cell>
          <cell r="AR59">
            <v>5100</v>
          </cell>
          <cell r="AS59">
            <v>5700</v>
          </cell>
          <cell r="AT59" t="str">
            <v>＋</v>
          </cell>
          <cell r="AU59">
            <v>2960</v>
          </cell>
          <cell r="AV59" t="str">
            <v>＋</v>
          </cell>
          <cell r="AW59">
            <v>20</v>
          </cell>
          <cell r="AX59">
            <v>0</v>
          </cell>
          <cell r="AY59">
            <v>0</v>
          </cell>
          <cell r="AZ59" t="str">
            <v>－</v>
          </cell>
          <cell r="BA59" t="str">
            <v>(⑥＋⑦
　＋⑨＋⑪)</v>
          </cell>
          <cell r="BB59">
            <v>0</v>
          </cell>
          <cell r="BC59" t="str">
            <v>(⑥～⑯)</v>
          </cell>
          <cell r="BD59">
            <v>0</v>
          </cell>
          <cell r="BF59">
            <v>0</v>
          </cell>
        </row>
        <row r="60">
          <cell r="A60" t="str">
            <v>150３歳児</v>
          </cell>
          <cell r="B60">
            <v>0</v>
          </cell>
          <cell r="C60">
            <v>0</v>
          </cell>
          <cell r="D60">
            <v>0</v>
          </cell>
          <cell r="E60" t="str">
            <v>３歳児</v>
          </cell>
          <cell r="F60">
            <v>0</v>
          </cell>
          <cell r="G60">
            <v>39590</v>
          </cell>
          <cell r="H60">
            <v>94850</v>
          </cell>
          <cell r="I60">
            <v>36250</v>
          </cell>
          <cell r="J60">
            <v>91510</v>
          </cell>
          <cell r="K60" t="str">
            <v>＋</v>
          </cell>
          <cell r="L60">
            <v>320</v>
          </cell>
          <cell r="M60">
            <v>840</v>
          </cell>
          <cell r="N60" t="str">
            <v>×加算率</v>
          </cell>
          <cell r="O60">
            <v>280</v>
          </cell>
          <cell r="P60">
            <v>800</v>
          </cell>
          <cell r="Q60" t="str">
            <v>×加算率</v>
          </cell>
          <cell r="R60">
            <v>0</v>
          </cell>
          <cell r="S60">
            <v>0</v>
          </cell>
          <cell r="T60">
            <v>0</v>
          </cell>
          <cell r="U60">
            <v>0</v>
          </cell>
          <cell r="V60" t="str">
            <v>＋</v>
          </cell>
          <cell r="W60">
            <v>7420</v>
          </cell>
          <cell r="X60">
            <v>70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t="str">
            <v>Ｂ地域</v>
          </cell>
          <cell r="AN60">
            <v>1900</v>
          </cell>
          <cell r="AO60">
            <v>2100</v>
          </cell>
          <cell r="AP60">
            <v>0</v>
          </cell>
          <cell r="AQ60" t="str">
            <v>ｂ地域</v>
          </cell>
          <cell r="AR60">
            <v>2800</v>
          </cell>
          <cell r="AS60">
            <v>3100</v>
          </cell>
          <cell r="AT60">
            <v>0</v>
          </cell>
          <cell r="AU60">
            <v>0</v>
          </cell>
          <cell r="AV60">
            <v>0</v>
          </cell>
          <cell r="AW60">
            <v>0</v>
          </cell>
          <cell r="AX60">
            <v>0</v>
          </cell>
          <cell r="AY60">
            <v>0</v>
          </cell>
          <cell r="AZ60">
            <v>0</v>
          </cell>
          <cell r="BA60">
            <v>0</v>
          </cell>
          <cell r="BB60">
            <v>0</v>
          </cell>
          <cell r="BC60">
            <v>0</v>
          </cell>
          <cell r="BD60">
            <v>0</v>
          </cell>
          <cell r="BF60">
            <v>0</v>
          </cell>
        </row>
        <row r="61">
          <cell r="A61" t="str">
            <v>150１，２歳児</v>
          </cell>
          <cell r="B61">
            <v>0</v>
          </cell>
          <cell r="C61">
            <v>0</v>
          </cell>
          <cell r="D61" t="str">
            <v>3号</v>
          </cell>
          <cell r="E61" t="str">
            <v>１、２歳児</v>
          </cell>
          <cell r="F61">
            <v>0</v>
          </cell>
          <cell r="G61">
            <v>94850</v>
          </cell>
          <cell r="H61">
            <v>169090</v>
          </cell>
          <cell r="I61">
            <v>91510</v>
          </cell>
          <cell r="J61">
            <v>165750</v>
          </cell>
          <cell r="K61" t="str">
            <v>＋</v>
          </cell>
          <cell r="L61">
            <v>840</v>
          </cell>
          <cell r="M61">
            <v>1580</v>
          </cell>
          <cell r="N61" t="str">
            <v>×加算率</v>
          </cell>
          <cell r="O61">
            <v>800</v>
          </cell>
          <cell r="P61">
            <v>1540</v>
          </cell>
          <cell r="Q61" t="str">
            <v>×加算率</v>
          </cell>
          <cell r="R61">
            <v>0</v>
          </cell>
          <cell r="S61">
            <v>0</v>
          </cell>
          <cell r="T61">
            <v>0</v>
          </cell>
          <cell r="U61">
            <v>0</v>
          </cell>
          <cell r="V61">
            <v>0</v>
          </cell>
          <cell r="W61">
            <v>0</v>
          </cell>
          <cell r="X61">
            <v>0</v>
          </cell>
          <cell r="Y61">
            <v>0</v>
          </cell>
          <cell r="Z61">
            <v>0</v>
          </cell>
          <cell r="AA61" t="str">
            <v xml:space="preserve"> 1,050人～</v>
          </cell>
          <cell r="AB61">
            <v>0</v>
          </cell>
          <cell r="AC61" t="str">
            <v xml:space="preserve"> 1,050人～</v>
          </cell>
          <cell r="AD61">
            <v>0</v>
          </cell>
          <cell r="AE61">
            <v>0</v>
          </cell>
          <cell r="AF61">
            <v>0</v>
          </cell>
          <cell r="AG61">
            <v>0</v>
          </cell>
          <cell r="AH61">
            <v>0</v>
          </cell>
          <cell r="AI61">
            <v>0</v>
          </cell>
          <cell r="AJ61">
            <v>0</v>
          </cell>
          <cell r="AK61">
            <v>0</v>
          </cell>
          <cell r="AL61">
            <v>0</v>
          </cell>
          <cell r="AM61" t="str">
            <v>Ｃ地域</v>
          </cell>
          <cell r="AN61">
            <v>1800</v>
          </cell>
          <cell r="AO61">
            <v>1900</v>
          </cell>
          <cell r="AP61">
            <v>0</v>
          </cell>
          <cell r="AQ61" t="str">
            <v>ｃ地域</v>
          </cell>
          <cell r="AR61">
            <v>2400</v>
          </cell>
          <cell r="AS61">
            <v>2700</v>
          </cell>
          <cell r="AT61">
            <v>0</v>
          </cell>
          <cell r="AU61">
            <v>0</v>
          </cell>
          <cell r="AV61">
            <v>0</v>
          </cell>
          <cell r="AW61">
            <v>0</v>
          </cell>
          <cell r="AX61">
            <v>0</v>
          </cell>
          <cell r="AY61">
            <v>0</v>
          </cell>
          <cell r="AZ61">
            <v>0</v>
          </cell>
          <cell r="BA61">
            <v>7.0000000000000007E-2</v>
          </cell>
          <cell r="BB61">
            <v>0</v>
          </cell>
          <cell r="BC61">
            <v>0.98</v>
          </cell>
          <cell r="BD61">
            <v>0</v>
          </cell>
          <cell r="BF61">
            <v>0</v>
          </cell>
        </row>
        <row r="62">
          <cell r="A62" t="str">
            <v>150乳児</v>
          </cell>
          <cell r="B62">
            <v>0</v>
          </cell>
          <cell r="C62">
            <v>0</v>
          </cell>
          <cell r="D62">
            <v>0</v>
          </cell>
          <cell r="E62" t="str">
            <v>乳児</v>
          </cell>
          <cell r="F62">
            <v>0</v>
          </cell>
          <cell r="G62">
            <v>169090</v>
          </cell>
          <cell r="H62">
            <v>0</v>
          </cell>
          <cell r="I62">
            <v>165750</v>
          </cell>
          <cell r="J62">
            <v>0</v>
          </cell>
          <cell r="K62" t="str">
            <v>＋</v>
          </cell>
          <cell r="L62">
            <v>1580</v>
          </cell>
          <cell r="M62">
            <v>0</v>
          </cell>
          <cell r="N62" t="str">
            <v>×加算率</v>
          </cell>
          <cell r="O62">
            <v>1540</v>
          </cell>
          <cell r="P62">
            <v>0</v>
          </cell>
          <cell r="Q62" t="str">
            <v>×加算率</v>
          </cell>
          <cell r="R62">
            <v>0</v>
          </cell>
          <cell r="S62">
            <v>0</v>
          </cell>
          <cell r="T62">
            <v>0</v>
          </cell>
          <cell r="U62">
            <v>0</v>
          </cell>
          <cell r="V62">
            <v>0</v>
          </cell>
          <cell r="W62">
            <v>0</v>
          </cell>
          <cell r="X62">
            <v>0</v>
          </cell>
          <cell r="Y62">
            <v>0</v>
          </cell>
          <cell r="Z62">
            <v>1050</v>
          </cell>
          <cell r="AA62">
            <v>704900</v>
          </cell>
          <cell r="AB62">
            <v>0</v>
          </cell>
          <cell r="AC62">
            <v>7040</v>
          </cell>
          <cell r="AD62">
            <v>0</v>
          </cell>
          <cell r="AE62">
            <v>0</v>
          </cell>
          <cell r="AF62">
            <v>0</v>
          </cell>
          <cell r="AG62">
            <v>0</v>
          </cell>
          <cell r="AH62">
            <v>0</v>
          </cell>
          <cell r="AI62">
            <v>0</v>
          </cell>
          <cell r="AJ62">
            <v>0</v>
          </cell>
          <cell r="AK62">
            <v>0</v>
          </cell>
          <cell r="AL62">
            <v>0</v>
          </cell>
          <cell r="AM62" t="str">
            <v>Ｄ地域</v>
          </cell>
          <cell r="AN62">
            <v>1700</v>
          </cell>
          <cell r="AO62">
            <v>1900</v>
          </cell>
          <cell r="AP62">
            <v>0</v>
          </cell>
          <cell r="AQ62" t="str">
            <v>ｄ地域</v>
          </cell>
          <cell r="AR62">
            <v>2200</v>
          </cell>
          <cell r="AS62">
            <v>2400</v>
          </cell>
          <cell r="AT62">
            <v>0</v>
          </cell>
          <cell r="AU62">
            <v>0</v>
          </cell>
          <cell r="AV62">
            <v>0</v>
          </cell>
          <cell r="AW62">
            <v>0</v>
          </cell>
          <cell r="AX62">
            <v>0</v>
          </cell>
          <cell r="AY62">
            <v>0</v>
          </cell>
          <cell r="AZ62">
            <v>0</v>
          </cell>
          <cell r="BA62">
            <v>0</v>
          </cell>
          <cell r="BB62">
            <v>0</v>
          </cell>
          <cell r="BC62">
            <v>0</v>
          </cell>
          <cell r="BD62">
            <v>0</v>
          </cell>
          <cell r="BF62">
            <v>0</v>
          </cell>
        </row>
        <row r="63">
          <cell r="A63" t="str">
            <v>160４歳以上児</v>
          </cell>
          <cell r="B63">
            <v>0</v>
          </cell>
          <cell r="C63" t="str">
            <v>　151人
　　から
　160人
　　まで</v>
          </cell>
          <cell r="D63" t="str">
            <v>2号</v>
          </cell>
          <cell r="E63" t="str">
            <v>４歳以上児</v>
          </cell>
          <cell r="F63">
            <v>0</v>
          </cell>
          <cell r="G63">
            <v>32390</v>
          </cell>
          <cell r="H63">
            <v>39810</v>
          </cell>
          <cell r="I63">
            <v>29260</v>
          </cell>
          <cell r="J63">
            <v>36680</v>
          </cell>
          <cell r="K63" t="str">
            <v>＋</v>
          </cell>
          <cell r="L63">
            <v>250</v>
          </cell>
          <cell r="M63">
            <v>320</v>
          </cell>
          <cell r="N63" t="str">
            <v>×加算率</v>
          </cell>
          <cell r="O63">
            <v>220</v>
          </cell>
          <cell r="P63">
            <v>290</v>
          </cell>
          <cell r="Q63" t="str">
            <v>×加算率</v>
          </cell>
          <cell r="R63" t="str">
            <v>＋</v>
          </cell>
          <cell r="S63">
            <v>3240</v>
          </cell>
          <cell r="T63" t="str">
            <v>＋</v>
          </cell>
          <cell r="U63">
            <v>30</v>
          </cell>
          <cell r="V63" t="str">
            <v>＋</v>
          </cell>
          <cell r="W63">
            <v>7420</v>
          </cell>
          <cell r="X63">
            <v>70</v>
          </cell>
          <cell r="Y63">
            <v>0</v>
          </cell>
          <cell r="Z63">
            <v>0</v>
          </cell>
          <cell r="AA63">
            <v>0</v>
          </cell>
          <cell r="AB63">
            <v>0</v>
          </cell>
          <cell r="AC63">
            <v>0</v>
          </cell>
          <cell r="AD63">
            <v>0</v>
          </cell>
          <cell r="AE63">
            <v>0</v>
          </cell>
          <cell r="AF63">
            <v>0</v>
          </cell>
          <cell r="AG63">
            <v>0</v>
          </cell>
          <cell r="AH63">
            <v>0</v>
          </cell>
          <cell r="AI63">
            <v>0</v>
          </cell>
          <cell r="AJ63">
            <v>0</v>
          </cell>
          <cell r="AK63">
            <v>0</v>
          </cell>
          <cell r="AL63" t="str">
            <v>＋</v>
          </cell>
          <cell r="AM63" t="str">
            <v>Ａ地域</v>
          </cell>
          <cell r="AN63">
            <v>1800</v>
          </cell>
          <cell r="AO63">
            <v>2000</v>
          </cell>
          <cell r="AP63" t="str">
            <v>＋</v>
          </cell>
          <cell r="AQ63" t="str">
            <v>ａ地域</v>
          </cell>
          <cell r="AR63">
            <v>4600</v>
          </cell>
          <cell r="AS63">
            <v>5200</v>
          </cell>
          <cell r="AT63" t="str">
            <v>＋</v>
          </cell>
          <cell r="AU63">
            <v>2780</v>
          </cell>
          <cell r="AV63" t="str">
            <v>＋</v>
          </cell>
          <cell r="AW63">
            <v>20</v>
          </cell>
          <cell r="AX63">
            <v>0</v>
          </cell>
          <cell r="AY63">
            <v>0</v>
          </cell>
          <cell r="AZ63" t="str">
            <v>－</v>
          </cell>
          <cell r="BA63" t="str">
            <v>(⑥＋⑦
　＋⑨＋⑪)</v>
          </cell>
          <cell r="BB63">
            <v>0</v>
          </cell>
          <cell r="BC63" t="str">
            <v>(⑥～⑯)</v>
          </cell>
          <cell r="BD63">
            <v>0</v>
          </cell>
          <cell r="BF63">
            <v>0</v>
          </cell>
        </row>
        <row r="64">
          <cell r="A64" t="str">
            <v>160３歳児</v>
          </cell>
          <cell r="B64">
            <v>0</v>
          </cell>
          <cell r="C64">
            <v>0</v>
          </cell>
          <cell r="D64">
            <v>0</v>
          </cell>
          <cell r="E64" t="str">
            <v>３歳児</v>
          </cell>
          <cell r="F64">
            <v>0</v>
          </cell>
          <cell r="G64">
            <v>39810</v>
          </cell>
          <cell r="H64">
            <v>95070</v>
          </cell>
          <cell r="I64">
            <v>36680</v>
          </cell>
          <cell r="J64">
            <v>91940</v>
          </cell>
          <cell r="K64" t="str">
            <v>＋</v>
          </cell>
          <cell r="L64">
            <v>320</v>
          </cell>
          <cell r="M64">
            <v>840</v>
          </cell>
          <cell r="N64" t="str">
            <v>×加算率</v>
          </cell>
          <cell r="O64">
            <v>290</v>
          </cell>
          <cell r="P64">
            <v>810</v>
          </cell>
          <cell r="Q64" t="str">
            <v>×加算率</v>
          </cell>
          <cell r="R64">
            <v>0</v>
          </cell>
          <cell r="S64">
            <v>0</v>
          </cell>
          <cell r="T64">
            <v>0</v>
          </cell>
          <cell r="U64">
            <v>0</v>
          </cell>
          <cell r="V64" t="str">
            <v>＋</v>
          </cell>
          <cell r="W64">
            <v>7420</v>
          </cell>
          <cell r="X64">
            <v>70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t="str">
            <v>Ｂ地域</v>
          </cell>
          <cell r="AN64">
            <v>1800</v>
          </cell>
          <cell r="AO64">
            <v>1900</v>
          </cell>
          <cell r="AP64">
            <v>0</v>
          </cell>
          <cell r="AQ64" t="str">
            <v>ｂ地域</v>
          </cell>
          <cell r="AR64">
            <v>2500</v>
          </cell>
          <cell r="AS64">
            <v>2800</v>
          </cell>
          <cell r="AT64">
            <v>0</v>
          </cell>
          <cell r="AU64">
            <v>0</v>
          </cell>
          <cell r="AV64">
            <v>0</v>
          </cell>
          <cell r="AW64">
            <v>0</v>
          </cell>
          <cell r="AX64">
            <v>0</v>
          </cell>
          <cell r="AY64">
            <v>0</v>
          </cell>
          <cell r="AZ64">
            <v>0</v>
          </cell>
          <cell r="BA64">
            <v>0</v>
          </cell>
          <cell r="BB64">
            <v>0</v>
          </cell>
          <cell r="BC64">
            <v>0</v>
          </cell>
          <cell r="BD64">
            <v>0</v>
          </cell>
          <cell r="BF64">
            <v>0</v>
          </cell>
        </row>
        <row r="65">
          <cell r="A65" t="str">
            <v>160１，２歳児</v>
          </cell>
          <cell r="B65">
            <v>0</v>
          </cell>
          <cell r="C65">
            <v>0</v>
          </cell>
          <cell r="D65" t="str">
            <v>3号</v>
          </cell>
          <cell r="E65" t="str">
            <v>１、２歳児</v>
          </cell>
          <cell r="F65">
            <v>0</v>
          </cell>
          <cell r="G65">
            <v>95070</v>
          </cell>
          <cell r="H65">
            <v>169310</v>
          </cell>
          <cell r="I65">
            <v>91940</v>
          </cell>
          <cell r="J65">
            <v>166180</v>
          </cell>
          <cell r="K65" t="str">
            <v>＋</v>
          </cell>
          <cell r="L65">
            <v>840</v>
          </cell>
          <cell r="M65">
            <v>1580</v>
          </cell>
          <cell r="N65" t="str">
            <v>×加算率</v>
          </cell>
          <cell r="O65">
            <v>810</v>
          </cell>
          <cell r="P65">
            <v>1550</v>
          </cell>
          <cell r="Q65" t="str">
            <v>×加算率</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t="str">
            <v>Ｃ地域</v>
          </cell>
          <cell r="AN65">
            <v>1600</v>
          </cell>
          <cell r="AO65">
            <v>1800</v>
          </cell>
          <cell r="AP65">
            <v>0</v>
          </cell>
          <cell r="AQ65" t="str">
            <v>ｃ地域</v>
          </cell>
          <cell r="AR65">
            <v>2200</v>
          </cell>
          <cell r="AS65">
            <v>2500</v>
          </cell>
          <cell r="AT65">
            <v>0</v>
          </cell>
          <cell r="AU65">
            <v>0</v>
          </cell>
          <cell r="AV65">
            <v>0</v>
          </cell>
          <cell r="AW65">
            <v>0</v>
          </cell>
          <cell r="AX65">
            <v>0</v>
          </cell>
          <cell r="AY65">
            <v>0</v>
          </cell>
          <cell r="AZ65">
            <v>0</v>
          </cell>
          <cell r="BA65">
            <v>7.0000000000000007E-2</v>
          </cell>
          <cell r="BB65">
            <v>0</v>
          </cell>
          <cell r="BC65">
            <v>0.98</v>
          </cell>
          <cell r="BD65">
            <v>0</v>
          </cell>
          <cell r="BF65">
            <v>0</v>
          </cell>
        </row>
        <row r="66">
          <cell r="A66" t="str">
            <v>160乳児</v>
          </cell>
          <cell r="B66">
            <v>0</v>
          </cell>
          <cell r="C66">
            <v>0</v>
          </cell>
          <cell r="D66">
            <v>0</v>
          </cell>
          <cell r="E66" t="str">
            <v>乳児</v>
          </cell>
          <cell r="F66">
            <v>0</v>
          </cell>
          <cell r="G66">
            <v>169310</v>
          </cell>
          <cell r="H66">
            <v>0</v>
          </cell>
          <cell r="I66">
            <v>166180</v>
          </cell>
          <cell r="J66">
            <v>0</v>
          </cell>
          <cell r="K66" t="str">
            <v>＋</v>
          </cell>
          <cell r="L66">
            <v>1580</v>
          </cell>
          <cell r="M66">
            <v>0</v>
          </cell>
          <cell r="N66" t="str">
            <v>×加算率</v>
          </cell>
          <cell r="O66">
            <v>1550</v>
          </cell>
          <cell r="P66">
            <v>0</v>
          </cell>
          <cell r="Q66" t="str">
            <v>×加算率</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t="str">
            <v>Ｄ地域</v>
          </cell>
          <cell r="AN66">
            <v>1600</v>
          </cell>
          <cell r="AO66">
            <v>1700</v>
          </cell>
          <cell r="AP66">
            <v>0</v>
          </cell>
          <cell r="AQ66" t="str">
            <v>ｄ地域</v>
          </cell>
          <cell r="AR66">
            <v>2000</v>
          </cell>
          <cell r="AS66">
            <v>2200</v>
          </cell>
          <cell r="AT66">
            <v>0</v>
          </cell>
          <cell r="AU66">
            <v>0</v>
          </cell>
          <cell r="AV66">
            <v>0</v>
          </cell>
          <cell r="AW66">
            <v>0</v>
          </cell>
          <cell r="AX66">
            <v>0</v>
          </cell>
          <cell r="AY66">
            <v>0</v>
          </cell>
          <cell r="AZ66">
            <v>0</v>
          </cell>
          <cell r="BA66">
            <v>0</v>
          </cell>
          <cell r="BB66">
            <v>0</v>
          </cell>
          <cell r="BC66">
            <v>0</v>
          </cell>
          <cell r="BD66">
            <v>0</v>
          </cell>
          <cell r="BF66">
            <v>0</v>
          </cell>
        </row>
        <row r="67">
          <cell r="A67" t="str">
            <v>170４歳以上児</v>
          </cell>
          <cell r="B67">
            <v>0</v>
          </cell>
          <cell r="C67" t="str">
            <v>　161人
　　から
　170人
　　まで</v>
          </cell>
          <cell r="D67" t="str">
            <v>2号</v>
          </cell>
          <cell r="E67" t="str">
            <v>４歳以上児</v>
          </cell>
          <cell r="F67">
            <v>0</v>
          </cell>
          <cell r="G67">
            <v>31790</v>
          </cell>
          <cell r="H67">
            <v>39210</v>
          </cell>
          <cell r="I67">
            <v>28840</v>
          </cell>
          <cell r="J67">
            <v>36260</v>
          </cell>
          <cell r="K67" t="str">
            <v>＋</v>
          </cell>
          <cell r="L67">
            <v>240</v>
          </cell>
          <cell r="M67">
            <v>310</v>
          </cell>
          <cell r="N67" t="str">
            <v>×加算率</v>
          </cell>
          <cell r="O67">
            <v>210</v>
          </cell>
          <cell r="P67">
            <v>280</v>
          </cell>
          <cell r="Q67" t="str">
            <v>×加算率</v>
          </cell>
          <cell r="R67" t="str">
            <v>＋</v>
          </cell>
          <cell r="S67">
            <v>3050</v>
          </cell>
          <cell r="T67" t="str">
            <v>＋</v>
          </cell>
          <cell r="U67">
            <v>30</v>
          </cell>
          <cell r="V67" t="str">
            <v>＋</v>
          </cell>
          <cell r="W67">
            <v>7420</v>
          </cell>
          <cell r="X67">
            <v>70</v>
          </cell>
          <cell r="Y67">
            <v>0</v>
          </cell>
          <cell r="Z67">
            <v>0</v>
          </cell>
          <cell r="AA67">
            <v>0</v>
          </cell>
          <cell r="AB67">
            <v>0</v>
          </cell>
          <cell r="AC67">
            <v>0</v>
          </cell>
          <cell r="AD67">
            <v>0</v>
          </cell>
          <cell r="AE67">
            <v>0</v>
          </cell>
          <cell r="AF67">
            <v>0</v>
          </cell>
          <cell r="AG67">
            <v>0</v>
          </cell>
          <cell r="AH67">
            <v>0</v>
          </cell>
          <cell r="AI67">
            <v>0</v>
          </cell>
          <cell r="AJ67">
            <v>0</v>
          </cell>
          <cell r="AK67">
            <v>0</v>
          </cell>
          <cell r="AL67" t="str">
            <v>＋</v>
          </cell>
          <cell r="AM67" t="str">
            <v>Ａ地域</v>
          </cell>
          <cell r="AN67">
            <v>2000</v>
          </cell>
          <cell r="AO67">
            <v>2200</v>
          </cell>
          <cell r="AP67" t="str">
            <v>＋</v>
          </cell>
          <cell r="AQ67" t="str">
            <v>ａ地域</v>
          </cell>
          <cell r="AR67">
            <v>5100</v>
          </cell>
          <cell r="AS67">
            <v>5700</v>
          </cell>
          <cell r="AT67" t="str">
            <v>＋</v>
          </cell>
          <cell r="AU67">
            <v>2620</v>
          </cell>
          <cell r="AV67" t="str">
            <v>＋</v>
          </cell>
          <cell r="AW67">
            <v>20</v>
          </cell>
          <cell r="AX67">
            <v>0</v>
          </cell>
          <cell r="AY67">
            <v>0</v>
          </cell>
          <cell r="AZ67" t="str">
            <v>－</v>
          </cell>
          <cell r="BA67" t="str">
            <v>(⑥＋⑦
　＋⑨＋⑪)</v>
          </cell>
          <cell r="BB67">
            <v>0</v>
          </cell>
          <cell r="BC67" t="str">
            <v>(⑥～⑯)</v>
          </cell>
          <cell r="BD67">
            <v>0</v>
          </cell>
          <cell r="BF67">
            <v>0</v>
          </cell>
        </row>
        <row r="68">
          <cell r="A68" t="str">
            <v>170３歳児</v>
          </cell>
          <cell r="B68">
            <v>0</v>
          </cell>
          <cell r="C68">
            <v>0</v>
          </cell>
          <cell r="D68">
            <v>0</v>
          </cell>
          <cell r="E68" t="str">
            <v>３歳児</v>
          </cell>
          <cell r="F68">
            <v>0</v>
          </cell>
          <cell r="G68">
            <v>39210</v>
          </cell>
          <cell r="H68">
            <v>94470</v>
          </cell>
          <cell r="I68">
            <v>36260</v>
          </cell>
          <cell r="J68">
            <v>91520</v>
          </cell>
          <cell r="K68" t="str">
            <v>＋</v>
          </cell>
          <cell r="L68">
            <v>310</v>
          </cell>
          <cell r="M68">
            <v>830</v>
          </cell>
          <cell r="N68" t="str">
            <v>×加算率</v>
          </cell>
          <cell r="O68">
            <v>280</v>
          </cell>
          <cell r="P68">
            <v>800</v>
          </cell>
          <cell r="Q68" t="str">
            <v>×加算率</v>
          </cell>
          <cell r="R68">
            <v>0</v>
          </cell>
          <cell r="S68">
            <v>0</v>
          </cell>
          <cell r="T68">
            <v>0</v>
          </cell>
          <cell r="U68">
            <v>0</v>
          </cell>
          <cell r="V68" t="str">
            <v>＋</v>
          </cell>
          <cell r="W68">
            <v>7420</v>
          </cell>
          <cell r="X68">
            <v>70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t="str">
            <v>Ｂ地域</v>
          </cell>
          <cell r="AN68">
            <v>1900</v>
          </cell>
          <cell r="AO68">
            <v>2100</v>
          </cell>
          <cell r="AP68">
            <v>0</v>
          </cell>
          <cell r="AQ68" t="str">
            <v>ｂ地域</v>
          </cell>
          <cell r="AR68">
            <v>2800</v>
          </cell>
          <cell r="AS68">
            <v>3100</v>
          </cell>
          <cell r="AT68">
            <v>0</v>
          </cell>
          <cell r="AU68">
            <v>0</v>
          </cell>
          <cell r="AV68">
            <v>0</v>
          </cell>
          <cell r="AW68">
            <v>0</v>
          </cell>
          <cell r="AX68">
            <v>0</v>
          </cell>
          <cell r="AY68">
            <v>0</v>
          </cell>
          <cell r="AZ68">
            <v>0</v>
          </cell>
          <cell r="BA68">
            <v>0</v>
          </cell>
          <cell r="BB68">
            <v>0</v>
          </cell>
          <cell r="BC68">
            <v>0</v>
          </cell>
          <cell r="BD68">
            <v>0</v>
          </cell>
          <cell r="BF68">
            <v>0</v>
          </cell>
        </row>
        <row r="69">
          <cell r="A69" t="str">
            <v>170１，２歳児</v>
          </cell>
          <cell r="B69">
            <v>0</v>
          </cell>
          <cell r="C69">
            <v>0</v>
          </cell>
          <cell r="D69" t="str">
            <v>3号</v>
          </cell>
          <cell r="E69" t="str">
            <v>１、２歳児</v>
          </cell>
          <cell r="F69">
            <v>0</v>
          </cell>
          <cell r="G69">
            <v>94470</v>
          </cell>
          <cell r="H69">
            <v>168710</v>
          </cell>
          <cell r="I69">
            <v>91520</v>
          </cell>
          <cell r="J69">
            <v>165760</v>
          </cell>
          <cell r="K69" t="str">
            <v>＋</v>
          </cell>
          <cell r="L69">
            <v>830</v>
          </cell>
          <cell r="M69">
            <v>1570</v>
          </cell>
          <cell r="N69" t="str">
            <v>×加算率</v>
          </cell>
          <cell r="O69">
            <v>800</v>
          </cell>
          <cell r="P69">
            <v>1540</v>
          </cell>
          <cell r="Q69" t="str">
            <v>×加算率</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t="str">
            <v>Ｃ地域</v>
          </cell>
          <cell r="AN69">
            <v>1800</v>
          </cell>
          <cell r="AO69">
            <v>1900</v>
          </cell>
          <cell r="AP69">
            <v>0</v>
          </cell>
          <cell r="AQ69" t="str">
            <v>ｃ地域</v>
          </cell>
          <cell r="AR69">
            <v>2400</v>
          </cell>
          <cell r="AS69">
            <v>2700</v>
          </cell>
          <cell r="AT69">
            <v>0</v>
          </cell>
          <cell r="AU69">
            <v>0</v>
          </cell>
          <cell r="AV69">
            <v>0</v>
          </cell>
          <cell r="AW69">
            <v>0</v>
          </cell>
          <cell r="AX69">
            <v>0</v>
          </cell>
          <cell r="AY69">
            <v>0</v>
          </cell>
          <cell r="AZ69">
            <v>0</v>
          </cell>
          <cell r="BA69">
            <v>7.0000000000000007E-2</v>
          </cell>
          <cell r="BB69">
            <v>0</v>
          </cell>
          <cell r="BC69">
            <v>0.99</v>
          </cell>
          <cell r="BD69">
            <v>0</v>
          </cell>
          <cell r="BF69">
            <v>0</v>
          </cell>
        </row>
        <row r="70">
          <cell r="A70" t="str">
            <v>170乳児</v>
          </cell>
          <cell r="B70">
            <v>0</v>
          </cell>
          <cell r="C70">
            <v>0</v>
          </cell>
          <cell r="D70">
            <v>0</v>
          </cell>
          <cell r="E70" t="str">
            <v>乳児</v>
          </cell>
          <cell r="F70">
            <v>0</v>
          </cell>
          <cell r="G70">
            <v>168710</v>
          </cell>
          <cell r="H70">
            <v>0</v>
          </cell>
          <cell r="I70">
            <v>165760</v>
          </cell>
          <cell r="J70">
            <v>0</v>
          </cell>
          <cell r="K70" t="str">
            <v>＋</v>
          </cell>
          <cell r="L70">
            <v>1570</v>
          </cell>
          <cell r="M70">
            <v>0</v>
          </cell>
          <cell r="N70" t="str">
            <v>×加算率</v>
          </cell>
          <cell r="O70">
            <v>1540</v>
          </cell>
          <cell r="P70">
            <v>0</v>
          </cell>
          <cell r="Q70" t="str">
            <v>×加算率</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t="str">
            <v>Ｄ地域</v>
          </cell>
          <cell r="AN70">
            <v>1700</v>
          </cell>
          <cell r="AO70">
            <v>1800</v>
          </cell>
          <cell r="AP70">
            <v>0</v>
          </cell>
          <cell r="AQ70" t="str">
            <v>ｄ地域</v>
          </cell>
          <cell r="AR70">
            <v>2200</v>
          </cell>
          <cell r="AS70">
            <v>2400</v>
          </cell>
          <cell r="AT70">
            <v>0</v>
          </cell>
          <cell r="AU70">
            <v>0</v>
          </cell>
          <cell r="AV70">
            <v>0</v>
          </cell>
          <cell r="AW70">
            <v>0</v>
          </cell>
          <cell r="AX70">
            <v>0</v>
          </cell>
          <cell r="AY70">
            <v>0</v>
          </cell>
          <cell r="AZ70">
            <v>0</v>
          </cell>
          <cell r="BA70">
            <v>0</v>
          </cell>
          <cell r="BB70">
            <v>0</v>
          </cell>
          <cell r="BC70">
            <v>0</v>
          </cell>
          <cell r="BD70">
            <v>0</v>
          </cell>
          <cell r="BF70">
            <v>0</v>
          </cell>
        </row>
        <row r="71">
          <cell r="A71" t="str">
            <v>180４歳以上児</v>
          </cell>
          <cell r="B71">
            <v>0</v>
          </cell>
          <cell r="C71" t="str">
            <v>　171人
　　以上</v>
          </cell>
          <cell r="D71" t="str">
            <v>2号</v>
          </cell>
          <cell r="E71" t="str">
            <v>４歳以上児</v>
          </cell>
          <cell r="F71">
            <v>0</v>
          </cell>
          <cell r="G71">
            <v>31230</v>
          </cell>
          <cell r="H71">
            <v>38650</v>
          </cell>
          <cell r="I71">
            <v>28450</v>
          </cell>
          <cell r="J71">
            <v>35870</v>
          </cell>
          <cell r="K71" t="str">
            <v>＋</v>
          </cell>
          <cell r="L71">
            <v>240</v>
          </cell>
          <cell r="M71">
            <v>310</v>
          </cell>
          <cell r="N71" t="str">
            <v>×加算率</v>
          </cell>
          <cell r="O71">
            <v>210</v>
          </cell>
          <cell r="P71">
            <v>280</v>
          </cell>
          <cell r="Q71" t="str">
            <v>×加算率</v>
          </cell>
          <cell r="R71" t="str">
            <v>＋</v>
          </cell>
          <cell r="S71">
            <v>2880</v>
          </cell>
          <cell r="T71" t="str">
            <v>＋</v>
          </cell>
          <cell r="U71">
            <v>20</v>
          </cell>
          <cell r="V71" t="str">
            <v>＋</v>
          </cell>
          <cell r="W71">
            <v>7420</v>
          </cell>
          <cell r="X71">
            <v>70</v>
          </cell>
          <cell r="Y71">
            <v>0</v>
          </cell>
          <cell r="Z71">
            <v>0</v>
          </cell>
          <cell r="AA71">
            <v>0</v>
          </cell>
          <cell r="AB71">
            <v>0</v>
          </cell>
          <cell r="AC71">
            <v>0</v>
          </cell>
          <cell r="AD71">
            <v>0</v>
          </cell>
          <cell r="AE71">
            <v>0</v>
          </cell>
          <cell r="AF71">
            <v>0</v>
          </cell>
          <cell r="AG71">
            <v>0</v>
          </cell>
          <cell r="AH71">
            <v>0</v>
          </cell>
          <cell r="AI71">
            <v>0</v>
          </cell>
          <cell r="AJ71">
            <v>0</v>
          </cell>
          <cell r="AK71">
            <v>0</v>
          </cell>
          <cell r="AL71" t="str">
            <v>＋</v>
          </cell>
          <cell r="AM71" t="str">
            <v>Ａ地域</v>
          </cell>
          <cell r="AN71">
            <v>1800</v>
          </cell>
          <cell r="AO71">
            <v>2000</v>
          </cell>
          <cell r="AP71" t="str">
            <v>＋</v>
          </cell>
          <cell r="AQ71" t="str">
            <v>ａ地域</v>
          </cell>
          <cell r="AR71">
            <v>4600</v>
          </cell>
          <cell r="AS71">
            <v>5200</v>
          </cell>
          <cell r="AT71" t="str">
            <v>＋</v>
          </cell>
          <cell r="AU71">
            <v>2470</v>
          </cell>
          <cell r="AV71" t="str">
            <v>＋</v>
          </cell>
          <cell r="AW71">
            <v>20</v>
          </cell>
          <cell r="AX71">
            <v>0</v>
          </cell>
          <cell r="AY71">
            <v>0</v>
          </cell>
          <cell r="AZ71" t="str">
            <v>－</v>
          </cell>
          <cell r="BA71" t="str">
            <v>(⑥＋⑦
　＋⑨＋⑪)</v>
          </cell>
          <cell r="BB71">
            <v>0</v>
          </cell>
          <cell r="BC71" t="str">
            <v>(⑥～⑯)</v>
          </cell>
          <cell r="BD71">
            <v>0</v>
          </cell>
          <cell r="BF71">
            <v>0</v>
          </cell>
        </row>
        <row r="72">
          <cell r="A72" t="str">
            <v>180３歳児</v>
          </cell>
          <cell r="B72">
            <v>0</v>
          </cell>
          <cell r="C72">
            <v>0</v>
          </cell>
          <cell r="D72">
            <v>0</v>
          </cell>
          <cell r="E72" t="str">
            <v>３歳児</v>
          </cell>
          <cell r="F72">
            <v>0</v>
          </cell>
          <cell r="G72">
            <v>38650</v>
          </cell>
          <cell r="H72">
            <v>93910</v>
          </cell>
          <cell r="I72">
            <v>35870</v>
          </cell>
          <cell r="J72">
            <v>91130</v>
          </cell>
          <cell r="K72" t="str">
            <v>＋</v>
          </cell>
          <cell r="L72">
            <v>310</v>
          </cell>
          <cell r="M72">
            <v>830</v>
          </cell>
          <cell r="N72" t="str">
            <v>×加算率</v>
          </cell>
          <cell r="O72">
            <v>280</v>
          </cell>
          <cell r="P72">
            <v>800</v>
          </cell>
          <cell r="Q72" t="str">
            <v>×加算率</v>
          </cell>
          <cell r="R72">
            <v>0</v>
          </cell>
          <cell r="S72">
            <v>0</v>
          </cell>
          <cell r="T72">
            <v>0</v>
          </cell>
          <cell r="U72">
            <v>0</v>
          </cell>
          <cell r="V72" t="str">
            <v>＋</v>
          </cell>
          <cell r="W72">
            <v>7420</v>
          </cell>
          <cell r="X72">
            <v>70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t="str">
            <v>Ｂ地域</v>
          </cell>
          <cell r="AN72">
            <v>1800</v>
          </cell>
          <cell r="AO72">
            <v>1900</v>
          </cell>
          <cell r="AP72">
            <v>0</v>
          </cell>
          <cell r="AQ72" t="str">
            <v>ｂ地域</v>
          </cell>
          <cell r="AR72">
            <v>2500</v>
          </cell>
          <cell r="AS72">
            <v>2800</v>
          </cell>
          <cell r="AT72">
            <v>0</v>
          </cell>
          <cell r="AU72">
            <v>0</v>
          </cell>
          <cell r="AV72">
            <v>0</v>
          </cell>
          <cell r="AW72">
            <v>0</v>
          </cell>
          <cell r="AX72">
            <v>0</v>
          </cell>
          <cell r="AY72">
            <v>0</v>
          </cell>
          <cell r="AZ72">
            <v>0</v>
          </cell>
          <cell r="BA72">
            <v>0</v>
          </cell>
          <cell r="BB72">
            <v>0</v>
          </cell>
          <cell r="BC72">
            <v>0</v>
          </cell>
          <cell r="BD72">
            <v>0</v>
          </cell>
          <cell r="BE72">
            <v>0</v>
          </cell>
          <cell r="BF72">
            <v>0</v>
          </cell>
        </row>
        <row r="73">
          <cell r="A73" t="str">
            <v>180１，２歳児</v>
          </cell>
          <cell r="B73">
            <v>0</v>
          </cell>
          <cell r="C73">
            <v>0</v>
          </cell>
          <cell r="D73" t="str">
            <v>3号</v>
          </cell>
          <cell r="E73" t="str">
            <v>１、２歳児</v>
          </cell>
          <cell r="F73">
            <v>0</v>
          </cell>
          <cell r="G73">
            <v>93910</v>
          </cell>
          <cell r="H73">
            <v>168150</v>
          </cell>
          <cell r="I73">
            <v>91130</v>
          </cell>
          <cell r="J73">
            <v>165370</v>
          </cell>
          <cell r="K73" t="str">
            <v>＋</v>
          </cell>
          <cell r="L73">
            <v>830</v>
          </cell>
          <cell r="M73">
            <v>1570</v>
          </cell>
          <cell r="N73" t="str">
            <v>×加算率</v>
          </cell>
          <cell r="O73">
            <v>800</v>
          </cell>
          <cell r="P73">
            <v>1540</v>
          </cell>
          <cell r="Q73" t="str">
            <v>×加算率</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t="str">
            <v>Ｃ地域</v>
          </cell>
          <cell r="AN73">
            <v>1700</v>
          </cell>
          <cell r="AO73">
            <v>1800</v>
          </cell>
          <cell r="AP73">
            <v>0</v>
          </cell>
          <cell r="AQ73" t="str">
            <v>ｃ地域</v>
          </cell>
          <cell r="AR73">
            <v>2200</v>
          </cell>
          <cell r="AS73">
            <v>2500</v>
          </cell>
          <cell r="AT73">
            <v>0</v>
          </cell>
          <cell r="AU73">
            <v>0</v>
          </cell>
          <cell r="AV73">
            <v>0</v>
          </cell>
          <cell r="AW73">
            <v>0</v>
          </cell>
          <cell r="AX73">
            <v>0</v>
          </cell>
          <cell r="AY73">
            <v>0</v>
          </cell>
          <cell r="AZ73">
            <v>0</v>
          </cell>
          <cell r="BA73">
            <v>7.0000000000000007E-2</v>
          </cell>
          <cell r="BB73">
            <v>0</v>
          </cell>
          <cell r="BC73">
            <v>0.99</v>
          </cell>
          <cell r="BD73">
            <v>0</v>
          </cell>
          <cell r="BE73">
            <v>0</v>
          </cell>
          <cell r="BF73">
            <v>0</v>
          </cell>
        </row>
        <row r="74">
          <cell r="A74" t="str">
            <v>180乳児</v>
          </cell>
          <cell r="B74">
            <v>0</v>
          </cell>
          <cell r="C74">
            <v>0</v>
          </cell>
          <cell r="D74">
            <v>0</v>
          </cell>
          <cell r="E74" t="str">
            <v>乳児</v>
          </cell>
          <cell r="F74">
            <v>0</v>
          </cell>
          <cell r="G74">
            <v>168150</v>
          </cell>
          <cell r="H74">
            <v>0</v>
          </cell>
          <cell r="I74">
            <v>165370</v>
          </cell>
          <cell r="J74">
            <v>0</v>
          </cell>
          <cell r="K74" t="str">
            <v>＋</v>
          </cell>
          <cell r="L74">
            <v>1570</v>
          </cell>
          <cell r="M74">
            <v>0</v>
          </cell>
          <cell r="N74" t="str">
            <v>×加算率</v>
          </cell>
          <cell r="O74">
            <v>1540</v>
          </cell>
          <cell r="P74">
            <v>0</v>
          </cell>
          <cell r="Q74" t="str">
            <v>×加算率</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t="str">
            <v>Ｄ地域</v>
          </cell>
          <cell r="AN74">
            <v>1600</v>
          </cell>
          <cell r="AO74">
            <v>1700</v>
          </cell>
          <cell r="AP74">
            <v>0</v>
          </cell>
          <cell r="AQ74" t="str">
            <v>ｄ地域</v>
          </cell>
          <cell r="AR74">
            <v>2000</v>
          </cell>
          <cell r="AS74">
            <v>2200</v>
          </cell>
          <cell r="AT74">
            <v>0</v>
          </cell>
          <cell r="AU74">
            <v>0</v>
          </cell>
          <cell r="AV74">
            <v>0</v>
          </cell>
          <cell r="AW74">
            <v>0</v>
          </cell>
          <cell r="AX74">
            <v>0</v>
          </cell>
          <cell r="AY74">
            <v>0</v>
          </cell>
          <cell r="AZ74">
            <v>0</v>
          </cell>
          <cell r="BA74">
            <v>0</v>
          </cell>
          <cell r="BB74">
            <v>0</v>
          </cell>
          <cell r="BC74">
            <v>0</v>
          </cell>
          <cell r="BD74">
            <v>0</v>
          </cell>
          <cell r="BE74">
            <v>0</v>
          </cell>
          <cell r="BF74">
            <v>0</v>
          </cell>
        </row>
      </sheetData>
      <sheetData sheetId="3" refreshError="1"/>
      <sheetData sheetId="4" refreshError="1">
        <row r="6">
          <cell r="C6">
            <v>1</v>
          </cell>
          <cell r="D6">
            <v>2</v>
          </cell>
          <cell r="E6">
            <v>3</v>
          </cell>
          <cell r="F6">
            <v>4</v>
          </cell>
          <cell r="G6">
            <v>5</v>
          </cell>
          <cell r="H6">
            <v>6</v>
          </cell>
          <cell r="I6">
            <v>7</v>
          </cell>
          <cell r="J6">
            <v>8</v>
          </cell>
          <cell r="K6">
            <v>9</v>
          </cell>
        </row>
        <row r="7">
          <cell r="C7">
            <v>210</v>
          </cell>
          <cell r="D7">
            <v>248200</v>
          </cell>
          <cell r="E7">
            <v>2480</v>
          </cell>
          <cell r="F7" t="str">
            <v>×加算率</v>
          </cell>
          <cell r="G7">
            <v>80580</v>
          </cell>
          <cell r="H7">
            <v>760</v>
          </cell>
          <cell r="I7" t="str">
            <v>×加算率</v>
          </cell>
          <cell r="J7">
            <v>8400</v>
          </cell>
          <cell r="K7">
            <v>29640</v>
          </cell>
        </row>
        <row r="8">
          <cell r="C8">
            <v>279</v>
          </cell>
          <cell r="D8">
            <v>265900</v>
          </cell>
          <cell r="E8">
            <v>2650</v>
          </cell>
          <cell r="F8" t="str">
            <v>×加算率</v>
          </cell>
          <cell r="G8">
            <v>86320</v>
          </cell>
          <cell r="H8">
            <v>820</v>
          </cell>
          <cell r="I8" t="str">
            <v>×加算率</v>
          </cell>
          <cell r="J8">
            <v>11160</v>
          </cell>
          <cell r="K8">
            <v>29640</v>
          </cell>
        </row>
        <row r="9">
          <cell r="C9">
            <v>349</v>
          </cell>
          <cell r="D9">
            <v>301500</v>
          </cell>
          <cell r="E9">
            <v>3010</v>
          </cell>
          <cell r="F9" t="str">
            <v>×加算率</v>
          </cell>
          <cell r="G9">
            <v>97880</v>
          </cell>
          <cell r="H9">
            <v>920</v>
          </cell>
          <cell r="I9" t="str">
            <v>×加算率</v>
          </cell>
          <cell r="J9">
            <v>13960</v>
          </cell>
          <cell r="K9">
            <v>29640</v>
          </cell>
        </row>
        <row r="10">
          <cell r="C10">
            <v>419</v>
          </cell>
          <cell r="D10">
            <v>337100</v>
          </cell>
          <cell r="E10">
            <v>3370</v>
          </cell>
          <cell r="F10" t="str">
            <v>×加算率</v>
          </cell>
          <cell r="G10">
            <v>109440</v>
          </cell>
          <cell r="H10">
            <v>1030</v>
          </cell>
          <cell r="I10" t="str">
            <v>×加算率</v>
          </cell>
          <cell r="J10">
            <v>16760</v>
          </cell>
          <cell r="K10">
            <v>29640</v>
          </cell>
        </row>
        <row r="11">
          <cell r="C11">
            <v>489</v>
          </cell>
          <cell r="D11">
            <v>372700</v>
          </cell>
          <cell r="E11">
            <v>3720</v>
          </cell>
          <cell r="F11" t="str">
            <v>×加算率</v>
          </cell>
          <cell r="G11">
            <v>121000</v>
          </cell>
          <cell r="H11">
            <v>1140</v>
          </cell>
          <cell r="I11" t="str">
            <v>×加算率</v>
          </cell>
          <cell r="J11">
            <v>19560</v>
          </cell>
          <cell r="K11">
            <v>29640</v>
          </cell>
        </row>
        <row r="12">
          <cell r="C12">
            <v>559</v>
          </cell>
          <cell r="D12">
            <v>408300</v>
          </cell>
          <cell r="E12">
            <v>4080</v>
          </cell>
          <cell r="F12" t="str">
            <v>×加算率</v>
          </cell>
          <cell r="G12">
            <v>132550</v>
          </cell>
          <cell r="H12">
            <v>1250</v>
          </cell>
          <cell r="I12" t="str">
            <v>×加算率</v>
          </cell>
          <cell r="J12">
            <v>22360</v>
          </cell>
          <cell r="K12">
            <v>29640</v>
          </cell>
        </row>
        <row r="13">
          <cell r="C13">
            <v>629</v>
          </cell>
          <cell r="D13">
            <v>443900</v>
          </cell>
          <cell r="E13">
            <v>4430</v>
          </cell>
          <cell r="F13" t="str">
            <v>×加算率</v>
          </cell>
          <cell r="G13">
            <v>144110</v>
          </cell>
          <cell r="H13">
            <v>1360</v>
          </cell>
          <cell r="I13" t="str">
            <v>×加算率</v>
          </cell>
          <cell r="J13">
            <v>25160</v>
          </cell>
          <cell r="K13">
            <v>29640</v>
          </cell>
        </row>
        <row r="14">
          <cell r="C14">
            <v>699</v>
          </cell>
          <cell r="D14">
            <v>479400</v>
          </cell>
          <cell r="E14">
            <v>4790</v>
          </cell>
          <cell r="F14" t="str">
            <v>×加算率</v>
          </cell>
          <cell r="G14">
            <v>155640</v>
          </cell>
          <cell r="H14">
            <v>1470</v>
          </cell>
          <cell r="I14" t="str">
            <v>×加算率</v>
          </cell>
          <cell r="J14">
            <v>27960</v>
          </cell>
          <cell r="K14">
            <v>29640</v>
          </cell>
        </row>
        <row r="15">
          <cell r="C15">
            <v>769</v>
          </cell>
          <cell r="D15">
            <v>515000</v>
          </cell>
          <cell r="E15">
            <v>5150</v>
          </cell>
          <cell r="F15" t="str">
            <v>×加算率</v>
          </cell>
          <cell r="G15">
            <v>167190</v>
          </cell>
          <cell r="H15">
            <v>1580</v>
          </cell>
          <cell r="I15" t="str">
            <v>×加算率</v>
          </cell>
          <cell r="J15">
            <v>30760</v>
          </cell>
          <cell r="K15">
            <v>29640</v>
          </cell>
        </row>
        <row r="16">
          <cell r="C16">
            <v>839</v>
          </cell>
          <cell r="D16">
            <v>550600</v>
          </cell>
          <cell r="E16">
            <v>5500</v>
          </cell>
          <cell r="F16" t="str">
            <v>×加算率</v>
          </cell>
          <cell r="G16">
            <v>178750</v>
          </cell>
          <cell r="H16">
            <v>1690</v>
          </cell>
          <cell r="I16" t="str">
            <v>×加算率</v>
          </cell>
          <cell r="J16">
            <v>33560</v>
          </cell>
          <cell r="K16">
            <v>29640</v>
          </cell>
        </row>
        <row r="17">
          <cell r="C17">
            <v>909</v>
          </cell>
          <cell r="D17">
            <v>586200</v>
          </cell>
          <cell r="E17">
            <v>5860</v>
          </cell>
          <cell r="F17" t="str">
            <v>×加算率</v>
          </cell>
          <cell r="G17">
            <v>190310</v>
          </cell>
          <cell r="H17">
            <v>1800</v>
          </cell>
          <cell r="I17" t="str">
            <v>×加算率</v>
          </cell>
          <cell r="J17">
            <v>36360</v>
          </cell>
          <cell r="K17">
            <v>29640</v>
          </cell>
        </row>
        <row r="18">
          <cell r="C18">
            <v>979</v>
          </cell>
          <cell r="D18">
            <v>621800</v>
          </cell>
          <cell r="E18">
            <v>6210</v>
          </cell>
          <cell r="F18" t="str">
            <v>×加算率</v>
          </cell>
          <cell r="G18">
            <v>201870</v>
          </cell>
          <cell r="H18">
            <v>1910</v>
          </cell>
          <cell r="I18" t="str">
            <v>×加算率</v>
          </cell>
          <cell r="J18">
            <v>39160</v>
          </cell>
          <cell r="K18">
            <v>29640</v>
          </cell>
        </row>
        <row r="19">
          <cell r="C19">
            <v>1049</v>
          </cell>
          <cell r="D19">
            <v>657400</v>
          </cell>
          <cell r="E19">
            <v>6570</v>
          </cell>
          <cell r="F19" t="str">
            <v>×加算率</v>
          </cell>
          <cell r="G19">
            <v>213430</v>
          </cell>
          <cell r="H19">
            <v>2020</v>
          </cell>
          <cell r="I19" t="str">
            <v>×加算率</v>
          </cell>
          <cell r="J19">
            <v>41960</v>
          </cell>
          <cell r="K19">
            <v>29640</v>
          </cell>
        </row>
        <row r="20">
          <cell r="C20">
            <v>1050</v>
          </cell>
          <cell r="D20">
            <v>692900</v>
          </cell>
          <cell r="E20">
            <v>6920</v>
          </cell>
          <cell r="F20" t="str">
            <v>×加算率</v>
          </cell>
          <cell r="G20">
            <v>224950</v>
          </cell>
          <cell r="H20">
            <v>2130</v>
          </cell>
          <cell r="I20" t="str">
            <v>×加算率</v>
          </cell>
          <cell r="J20">
            <v>42000</v>
          </cell>
          <cell r="K20">
            <v>29640</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city.yokohama.lg.jp/business/bunyabetsu/kosodate/ninka/siryoutou.html"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7"/>
  <sheetViews>
    <sheetView tabSelected="1" view="pageBreakPreview" zoomScale="106" zoomScaleNormal="106" zoomScaleSheetLayoutView="106" workbookViewId="0">
      <pane ySplit="10" topLeftCell="A11" activePane="bottomLeft" state="frozen"/>
      <selection sqref="A1:I1"/>
      <selection pane="bottomLeft" sqref="A1:I1"/>
    </sheetView>
  </sheetViews>
  <sheetFormatPr defaultRowHeight="13.5"/>
  <cols>
    <col min="1" max="1" width="3.25" style="60" customWidth="1"/>
    <col min="2" max="2" width="4.625" style="60" customWidth="1"/>
    <col min="3" max="5" width="12.625" style="60" customWidth="1"/>
    <col min="6" max="6" width="10.625" style="60" customWidth="1"/>
    <col min="7" max="7" width="12.625" style="60" customWidth="1"/>
    <col min="8" max="8" width="11.625" style="60" bestFit="1" customWidth="1"/>
    <col min="9" max="9" width="29.5" style="60" customWidth="1"/>
    <col min="10" max="10" width="10.625" style="60" customWidth="1"/>
    <col min="11" max="16384" width="9" style="60"/>
  </cols>
  <sheetData>
    <row r="1" spans="1:10" ht="21" customHeight="1">
      <c r="A1" s="829" t="s">
        <v>613</v>
      </c>
      <c r="B1" s="829"/>
      <c r="C1" s="829"/>
      <c r="D1" s="829"/>
      <c r="E1" s="829"/>
      <c r="F1" s="829"/>
      <c r="G1" s="829"/>
      <c r="H1" s="829"/>
      <c r="I1" s="829"/>
    </row>
    <row r="2" spans="1:10" ht="21" customHeight="1">
      <c r="A2" s="99"/>
      <c r="B2" s="89"/>
      <c r="C2" s="99" t="s">
        <v>619</v>
      </c>
      <c r="D2" s="99"/>
      <c r="E2" s="99"/>
      <c r="F2" s="99"/>
      <c r="G2" s="99"/>
      <c r="H2" s="99"/>
      <c r="I2" s="99"/>
    </row>
    <row r="3" spans="1:10" ht="4.5" customHeight="1">
      <c r="A3" s="782"/>
      <c r="B3" s="782"/>
      <c r="C3" s="782"/>
      <c r="D3" s="782"/>
      <c r="E3" s="782"/>
      <c r="F3" s="782"/>
      <c r="G3" s="782"/>
      <c r="H3" s="782"/>
      <c r="I3" s="782"/>
    </row>
    <row r="4" spans="1:10" ht="21" customHeight="1">
      <c r="A4" s="790" t="s">
        <v>764</v>
      </c>
      <c r="B4" s="790"/>
      <c r="C4" s="790"/>
      <c r="D4" s="790"/>
      <c r="E4" s="790"/>
      <c r="F4" s="790"/>
      <c r="G4" s="790"/>
      <c r="H4" s="790"/>
      <c r="I4" s="790"/>
    </row>
    <row r="5" spans="1:10" ht="4.5" customHeight="1">
      <c r="A5" s="790"/>
      <c r="B5" s="790"/>
      <c r="C5" s="790"/>
      <c r="D5" s="790"/>
      <c r="E5" s="790"/>
      <c r="F5" s="790"/>
      <c r="G5" s="790"/>
      <c r="H5" s="790"/>
      <c r="I5" s="790"/>
    </row>
    <row r="6" spans="1:10" ht="15" customHeight="1">
      <c r="A6" s="790"/>
      <c r="B6" s="790"/>
      <c r="C6" s="790"/>
      <c r="D6" s="790"/>
      <c r="E6" s="790"/>
      <c r="F6" s="790"/>
      <c r="G6" s="790"/>
      <c r="H6" s="790"/>
      <c r="I6" s="790"/>
    </row>
    <row r="7" spans="1:10" ht="21" customHeight="1">
      <c r="A7" s="789" t="s">
        <v>765</v>
      </c>
      <c r="B7" s="789"/>
      <c r="C7" s="789"/>
      <c r="D7" s="789"/>
      <c r="E7" s="789"/>
      <c r="F7" s="789"/>
      <c r="G7" s="789"/>
      <c r="H7" s="789"/>
      <c r="I7" s="789"/>
    </row>
    <row r="8" spans="1:10" ht="4.5" customHeight="1" thickBot="1">
      <c r="A8" s="782"/>
      <c r="B8" s="782"/>
      <c r="C8" s="782"/>
      <c r="D8" s="782"/>
      <c r="E8" s="782"/>
      <c r="F8" s="782"/>
      <c r="G8" s="782"/>
      <c r="H8" s="782"/>
      <c r="I8" s="782"/>
    </row>
    <row r="9" spans="1:10" ht="17.25">
      <c r="A9" s="791" t="s">
        <v>531</v>
      </c>
      <c r="B9" s="792"/>
      <c r="C9" s="792"/>
      <c r="D9" s="792"/>
      <c r="E9" s="793"/>
      <c r="F9" s="726" t="s">
        <v>566</v>
      </c>
      <c r="G9" s="727"/>
      <c r="H9" s="797" t="s">
        <v>567</v>
      </c>
      <c r="I9" s="798"/>
      <c r="J9" s="830" t="s">
        <v>615</v>
      </c>
    </row>
    <row r="10" spans="1:10" ht="14.25" thickBot="1">
      <c r="A10" s="794"/>
      <c r="B10" s="795"/>
      <c r="C10" s="795"/>
      <c r="D10" s="795"/>
      <c r="E10" s="796"/>
      <c r="F10" s="57"/>
      <c r="G10" s="58" t="s">
        <v>564</v>
      </c>
      <c r="H10" s="799"/>
      <c r="I10" s="800"/>
      <c r="J10" s="831"/>
    </row>
    <row r="11" spans="1:10" ht="24" customHeight="1" thickTop="1">
      <c r="A11" s="786" t="s">
        <v>565</v>
      </c>
      <c r="B11" s="821" t="s">
        <v>569</v>
      </c>
      <c r="C11" s="801" t="s">
        <v>170</v>
      </c>
      <c r="D11" s="802"/>
      <c r="E11" s="803"/>
      <c r="F11" s="768"/>
      <c r="G11" s="769"/>
      <c r="H11" s="757" t="s">
        <v>766</v>
      </c>
      <c r="I11" s="758"/>
      <c r="J11" s="85"/>
    </row>
    <row r="12" spans="1:10" ht="24" customHeight="1">
      <c r="A12" s="787"/>
      <c r="B12" s="814"/>
      <c r="C12" s="717" t="s">
        <v>533</v>
      </c>
      <c r="D12" s="718"/>
      <c r="E12" s="719"/>
      <c r="F12" s="715"/>
      <c r="G12" s="716"/>
      <c r="H12" s="759" t="s">
        <v>573</v>
      </c>
      <c r="I12" s="760"/>
      <c r="J12" s="77"/>
    </row>
    <row r="13" spans="1:10" ht="24" customHeight="1">
      <c r="A13" s="787"/>
      <c r="B13" s="814"/>
      <c r="C13" s="717" t="s">
        <v>534</v>
      </c>
      <c r="D13" s="718"/>
      <c r="E13" s="719"/>
      <c r="F13" s="715"/>
      <c r="G13" s="716"/>
      <c r="H13" s="759"/>
      <c r="I13" s="760"/>
      <c r="J13" s="77"/>
    </row>
    <row r="14" spans="1:10" ht="24" customHeight="1">
      <c r="A14" s="787"/>
      <c r="B14" s="814"/>
      <c r="C14" s="717" t="s">
        <v>612</v>
      </c>
      <c r="D14" s="718"/>
      <c r="E14" s="719"/>
      <c r="F14" s="715"/>
      <c r="G14" s="716"/>
      <c r="H14" s="759" t="s">
        <v>623</v>
      </c>
      <c r="I14" s="760"/>
      <c r="J14" s="77"/>
    </row>
    <row r="15" spans="1:10" ht="24" customHeight="1">
      <c r="A15" s="787"/>
      <c r="B15" s="814"/>
      <c r="C15" s="717" t="s">
        <v>605</v>
      </c>
      <c r="D15" s="718"/>
      <c r="E15" s="719"/>
      <c r="F15" s="715"/>
      <c r="G15" s="716"/>
      <c r="H15" s="759"/>
      <c r="I15" s="760"/>
      <c r="J15" s="77"/>
    </row>
    <row r="16" spans="1:10" ht="24" customHeight="1">
      <c r="A16" s="787"/>
      <c r="B16" s="822"/>
      <c r="C16" s="804" t="s">
        <v>532</v>
      </c>
      <c r="D16" s="805"/>
      <c r="E16" s="806"/>
      <c r="F16" s="770"/>
      <c r="G16" s="771"/>
      <c r="H16" s="764" t="s">
        <v>635</v>
      </c>
      <c r="I16" s="765"/>
      <c r="J16" s="86"/>
    </row>
    <row r="17" spans="1:10" ht="24" customHeight="1">
      <c r="A17" s="787"/>
      <c r="B17" s="823" t="s">
        <v>570</v>
      </c>
      <c r="C17" s="741" t="s">
        <v>535</v>
      </c>
      <c r="D17" s="742"/>
      <c r="E17" s="743"/>
      <c r="F17" s="772"/>
      <c r="G17" s="773"/>
      <c r="H17" s="744"/>
      <c r="I17" s="745"/>
      <c r="J17" s="78"/>
    </row>
    <row r="18" spans="1:10" ht="24" customHeight="1">
      <c r="A18" s="787"/>
      <c r="B18" s="814"/>
      <c r="C18" s="717" t="s">
        <v>536</v>
      </c>
      <c r="D18" s="718"/>
      <c r="E18" s="719"/>
      <c r="F18" s="715"/>
      <c r="G18" s="716"/>
      <c r="H18" s="763"/>
      <c r="I18" s="760"/>
      <c r="J18" s="77"/>
    </row>
    <row r="19" spans="1:10" ht="24" customHeight="1">
      <c r="A19" s="787"/>
      <c r="B19" s="814"/>
      <c r="C19" s="717" t="s">
        <v>622</v>
      </c>
      <c r="D19" s="718"/>
      <c r="E19" s="719"/>
      <c r="F19" s="715"/>
      <c r="G19" s="716"/>
      <c r="H19" s="763"/>
      <c r="I19" s="760"/>
      <c r="J19" s="77"/>
    </row>
    <row r="20" spans="1:10" ht="24" customHeight="1">
      <c r="A20" s="787"/>
      <c r="B20" s="814"/>
      <c r="C20" s="842" t="s">
        <v>621</v>
      </c>
      <c r="D20" s="843"/>
      <c r="E20" s="844"/>
      <c r="F20" s="770"/>
      <c r="G20" s="771"/>
      <c r="H20" s="766" t="s">
        <v>572</v>
      </c>
      <c r="I20" s="767"/>
      <c r="J20" s="100"/>
    </row>
    <row r="21" spans="1:10" ht="24" customHeight="1">
      <c r="A21" s="845"/>
      <c r="B21" s="824"/>
      <c r="C21" s="825"/>
      <c r="D21" s="825"/>
      <c r="E21" s="826"/>
      <c r="F21" s="761"/>
      <c r="G21" s="762"/>
      <c r="H21" s="809"/>
      <c r="I21" s="810"/>
      <c r="J21" s="101"/>
    </row>
    <row r="22" spans="1:10" ht="30.75" customHeight="1">
      <c r="A22" s="838" t="s">
        <v>776</v>
      </c>
      <c r="B22" s="823" t="s">
        <v>569</v>
      </c>
      <c r="C22" s="741" t="s">
        <v>537</v>
      </c>
      <c r="D22" s="742"/>
      <c r="E22" s="743"/>
      <c r="F22" s="772"/>
      <c r="G22" s="773"/>
      <c r="H22" s="744" t="s">
        <v>637</v>
      </c>
      <c r="I22" s="745"/>
      <c r="J22" s="79"/>
    </row>
    <row r="23" spans="1:10" ht="30.75" customHeight="1">
      <c r="A23" s="839"/>
      <c r="B23" s="814"/>
      <c r="C23" s="717" t="s">
        <v>538</v>
      </c>
      <c r="D23" s="718"/>
      <c r="E23" s="719"/>
      <c r="F23" s="715"/>
      <c r="G23" s="716"/>
      <c r="H23" s="774"/>
      <c r="I23" s="775"/>
      <c r="J23" s="80"/>
    </row>
    <row r="24" spans="1:10" ht="30.75" customHeight="1">
      <c r="A24" s="839"/>
      <c r="B24" s="823" t="s">
        <v>570</v>
      </c>
      <c r="C24" s="741" t="s">
        <v>493</v>
      </c>
      <c r="D24" s="742"/>
      <c r="E24" s="743"/>
      <c r="F24" s="780"/>
      <c r="G24" s="781"/>
      <c r="H24" s="774"/>
      <c r="I24" s="775"/>
      <c r="J24" s="80"/>
    </row>
    <row r="25" spans="1:10" ht="30.75" customHeight="1">
      <c r="A25" s="840"/>
      <c r="B25" s="822"/>
      <c r="C25" s="738" t="s">
        <v>539</v>
      </c>
      <c r="D25" s="739"/>
      <c r="E25" s="740"/>
      <c r="F25" s="770"/>
      <c r="G25" s="771"/>
      <c r="H25" s="776"/>
      <c r="I25" s="777"/>
      <c r="J25" s="81"/>
    </row>
    <row r="26" spans="1:10" ht="24" customHeight="1">
      <c r="A26" s="813" t="s">
        <v>778</v>
      </c>
      <c r="B26" s="814" t="s">
        <v>569</v>
      </c>
      <c r="C26" s="717" t="s">
        <v>540</v>
      </c>
      <c r="D26" s="718"/>
      <c r="E26" s="719"/>
      <c r="F26" s="780"/>
      <c r="G26" s="781"/>
      <c r="H26" s="750"/>
      <c r="I26" s="751"/>
      <c r="J26" s="82"/>
    </row>
    <row r="27" spans="1:10" ht="24" customHeight="1">
      <c r="A27" s="813"/>
      <c r="B27" s="814"/>
      <c r="C27" s="717" t="s">
        <v>541</v>
      </c>
      <c r="D27" s="718"/>
      <c r="E27" s="719"/>
      <c r="F27" s="780"/>
      <c r="G27" s="781"/>
      <c r="H27" s="750"/>
      <c r="I27" s="751"/>
      <c r="J27" s="82"/>
    </row>
    <row r="28" spans="1:10" ht="24" customHeight="1">
      <c r="A28" s="813"/>
      <c r="B28" s="814"/>
      <c r="C28" s="717" t="s">
        <v>542</v>
      </c>
      <c r="D28" s="718"/>
      <c r="E28" s="719"/>
      <c r="F28" s="780"/>
      <c r="G28" s="781"/>
      <c r="H28" s="750"/>
      <c r="I28" s="751"/>
      <c r="J28" s="82"/>
    </row>
    <row r="29" spans="1:10" ht="24" customHeight="1">
      <c r="A29" s="813"/>
      <c r="B29" s="814"/>
      <c r="C29" s="717" t="s">
        <v>543</v>
      </c>
      <c r="D29" s="718"/>
      <c r="E29" s="719"/>
      <c r="F29" s="780"/>
      <c r="G29" s="781"/>
      <c r="H29" s="750"/>
      <c r="I29" s="751"/>
      <c r="J29" s="82"/>
    </row>
    <row r="30" spans="1:10" ht="24" customHeight="1">
      <c r="A30" s="813"/>
      <c r="B30" s="814" t="s">
        <v>777</v>
      </c>
      <c r="C30" s="717" t="s">
        <v>544</v>
      </c>
      <c r="D30" s="718"/>
      <c r="E30" s="719"/>
      <c r="F30" s="715"/>
      <c r="G30" s="716"/>
      <c r="H30" s="750"/>
      <c r="I30" s="751"/>
      <c r="J30" s="82"/>
    </row>
    <row r="31" spans="1:10" ht="24" customHeight="1">
      <c r="A31" s="813"/>
      <c r="B31" s="814"/>
      <c r="C31" s="717" t="s">
        <v>466</v>
      </c>
      <c r="D31" s="718"/>
      <c r="E31" s="719"/>
      <c r="F31" s="715"/>
      <c r="G31" s="716"/>
      <c r="H31" s="750"/>
      <c r="I31" s="751"/>
      <c r="J31" s="82"/>
    </row>
    <row r="32" spans="1:10" ht="24" customHeight="1">
      <c r="A32" s="813"/>
      <c r="B32" s="814"/>
      <c r="C32" s="717" t="s">
        <v>545</v>
      </c>
      <c r="D32" s="718"/>
      <c r="E32" s="719"/>
      <c r="F32" s="715"/>
      <c r="G32" s="716"/>
      <c r="H32" s="750"/>
      <c r="I32" s="751"/>
      <c r="J32" s="82"/>
    </row>
    <row r="33" spans="1:10" ht="24" customHeight="1">
      <c r="A33" s="813"/>
      <c r="B33" s="814"/>
      <c r="C33" s="717" t="s">
        <v>546</v>
      </c>
      <c r="D33" s="718"/>
      <c r="E33" s="719"/>
      <c r="F33" s="715"/>
      <c r="G33" s="716"/>
      <c r="H33" s="750"/>
      <c r="I33" s="751"/>
      <c r="J33" s="82"/>
    </row>
    <row r="34" spans="1:10" ht="24" customHeight="1">
      <c r="A34" s="752" t="s">
        <v>574</v>
      </c>
      <c r="B34" s="753"/>
      <c r="C34" s="753"/>
      <c r="D34" s="753"/>
      <c r="E34" s="754"/>
      <c r="F34" s="836"/>
      <c r="G34" s="837"/>
      <c r="H34" s="834"/>
      <c r="I34" s="835"/>
      <c r="J34" s="83"/>
    </row>
    <row r="35" spans="1:10" ht="24" customHeight="1" thickBot="1">
      <c r="A35" s="755" t="s">
        <v>547</v>
      </c>
      <c r="B35" s="756"/>
      <c r="C35" s="756"/>
      <c r="D35" s="756"/>
      <c r="E35" s="756"/>
      <c r="F35" s="778"/>
      <c r="G35" s="779"/>
      <c r="H35" s="811" t="s">
        <v>662</v>
      </c>
      <c r="I35" s="812"/>
      <c r="J35" s="84"/>
    </row>
    <row r="36" spans="1:10" ht="33.75" customHeight="1">
      <c r="A36" s="782"/>
      <c r="B36" s="782"/>
      <c r="C36" s="782"/>
      <c r="D36" s="782"/>
      <c r="E36" s="782"/>
      <c r="F36" s="782"/>
      <c r="G36" s="782"/>
      <c r="H36" s="782"/>
      <c r="I36" s="782"/>
    </row>
    <row r="37" spans="1:10" ht="21" customHeight="1">
      <c r="A37" s="714" t="s">
        <v>781</v>
      </c>
      <c r="B37" s="714"/>
      <c r="C37" s="714"/>
      <c r="D37" s="714"/>
      <c r="E37" s="714"/>
      <c r="F37" s="714"/>
      <c r="G37" s="714"/>
      <c r="H37" s="714"/>
      <c r="I37" s="714"/>
    </row>
    <row r="38" spans="1:10" ht="4.5" customHeight="1" thickBot="1">
      <c r="A38" s="712"/>
      <c r="B38" s="712"/>
      <c r="C38" s="712"/>
      <c r="D38" s="712"/>
      <c r="E38" s="712"/>
      <c r="F38" s="712"/>
      <c r="G38" s="712"/>
      <c r="H38" s="712"/>
      <c r="I38" s="712"/>
    </row>
    <row r="39" spans="1:10" ht="27" customHeight="1">
      <c r="A39" s="725" t="s">
        <v>531</v>
      </c>
      <c r="B39" s="726"/>
      <c r="C39" s="726"/>
      <c r="D39" s="726"/>
      <c r="E39" s="727"/>
      <c r="F39" s="726" t="s">
        <v>566</v>
      </c>
      <c r="G39" s="727"/>
      <c r="H39" s="731" t="s">
        <v>567</v>
      </c>
      <c r="I39" s="732"/>
      <c r="J39" s="827" t="s">
        <v>615</v>
      </c>
    </row>
    <row r="40" spans="1:10" ht="18" customHeight="1" thickBot="1">
      <c r="A40" s="728"/>
      <c r="B40" s="729"/>
      <c r="C40" s="729"/>
      <c r="D40" s="729"/>
      <c r="E40" s="730"/>
      <c r="F40" s="57"/>
      <c r="G40" s="58" t="s">
        <v>563</v>
      </c>
      <c r="H40" s="733"/>
      <c r="I40" s="734"/>
      <c r="J40" s="828"/>
    </row>
    <row r="41" spans="1:10" ht="24" customHeight="1" thickTop="1">
      <c r="A41" s="786" t="s">
        <v>568</v>
      </c>
      <c r="B41" s="748" t="s">
        <v>143</v>
      </c>
      <c r="C41" s="801" t="s">
        <v>548</v>
      </c>
      <c r="D41" s="802"/>
      <c r="E41" s="803"/>
      <c r="F41" s="807"/>
      <c r="G41" s="808"/>
      <c r="H41" s="757"/>
      <c r="I41" s="758"/>
      <c r="J41" s="85"/>
    </row>
    <row r="42" spans="1:10" ht="24" customHeight="1">
      <c r="A42" s="787"/>
      <c r="B42" s="749"/>
      <c r="C42" s="717" t="s">
        <v>549</v>
      </c>
      <c r="D42" s="718"/>
      <c r="E42" s="719"/>
      <c r="F42" s="841"/>
      <c r="G42" s="820"/>
      <c r="H42" s="759"/>
      <c r="I42" s="760"/>
      <c r="J42" s="77"/>
    </row>
    <row r="43" spans="1:10" ht="24" customHeight="1">
      <c r="A43" s="787"/>
      <c r="B43" s="746" t="s">
        <v>550</v>
      </c>
      <c r="C43" s="735" t="s">
        <v>551</v>
      </c>
      <c r="D43" s="736"/>
      <c r="E43" s="737"/>
      <c r="F43" s="815"/>
      <c r="G43" s="816"/>
      <c r="H43" s="744"/>
      <c r="I43" s="745"/>
      <c r="J43" s="78"/>
    </row>
    <row r="44" spans="1:10" ht="24" customHeight="1">
      <c r="A44" s="787"/>
      <c r="B44" s="747"/>
      <c r="C44" s="738" t="s">
        <v>552</v>
      </c>
      <c r="D44" s="739"/>
      <c r="E44" s="740"/>
      <c r="F44" s="817"/>
      <c r="G44" s="818"/>
      <c r="H44" s="832"/>
      <c r="I44" s="833"/>
      <c r="J44" s="86"/>
    </row>
    <row r="45" spans="1:10" ht="24" customHeight="1">
      <c r="A45" s="787"/>
      <c r="B45" s="783" t="s">
        <v>144</v>
      </c>
      <c r="C45" s="741" t="s">
        <v>552</v>
      </c>
      <c r="D45" s="742"/>
      <c r="E45" s="743"/>
      <c r="F45" s="815"/>
      <c r="G45" s="816"/>
      <c r="H45" s="744"/>
      <c r="I45" s="745"/>
      <c r="J45" s="78"/>
    </row>
    <row r="46" spans="1:10" ht="24" customHeight="1">
      <c r="A46" s="787"/>
      <c r="B46" s="784"/>
      <c r="C46" s="717" t="s">
        <v>562</v>
      </c>
      <c r="D46" s="718"/>
      <c r="E46" s="719"/>
      <c r="F46" s="819"/>
      <c r="G46" s="820"/>
      <c r="H46" s="720" t="s">
        <v>620</v>
      </c>
      <c r="I46" s="721"/>
      <c r="J46" s="102"/>
    </row>
    <row r="47" spans="1:10" ht="24" customHeight="1">
      <c r="A47" s="787"/>
      <c r="B47" s="784"/>
      <c r="C47" s="717" t="s">
        <v>608</v>
      </c>
      <c r="D47" s="718"/>
      <c r="E47" s="719"/>
      <c r="F47" s="70" t="s">
        <v>606</v>
      </c>
      <c r="G47" s="197"/>
      <c r="H47" s="71" t="s">
        <v>607</v>
      </c>
      <c r="I47" s="675"/>
      <c r="J47" s="87"/>
    </row>
    <row r="48" spans="1:10" ht="24" customHeight="1">
      <c r="A48" s="787"/>
      <c r="B48" s="784"/>
      <c r="C48" s="717" t="s">
        <v>609</v>
      </c>
      <c r="D48" s="718"/>
      <c r="E48" s="719"/>
      <c r="F48" s="70" t="s">
        <v>606</v>
      </c>
      <c r="G48" s="196"/>
      <c r="H48" s="72" t="s">
        <v>607</v>
      </c>
      <c r="I48" s="676"/>
      <c r="J48" s="88"/>
    </row>
    <row r="49" spans="1:10" ht="24" customHeight="1">
      <c r="A49" s="787"/>
      <c r="B49" s="784"/>
      <c r="C49" s="717" t="s">
        <v>610</v>
      </c>
      <c r="D49" s="718"/>
      <c r="E49" s="719"/>
      <c r="F49" s="70" t="s">
        <v>606</v>
      </c>
      <c r="G49" s="196"/>
      <c r="H49" s="72" t="s">
        <v>607</v>
      </c>
      <c r="I49" s="676"/>
      <c r="J49" s="88"/>
    </row>
    <row r="50" spans="1:10" ht="24" customHeight="1" thickBot="1">
      <c r="A50" s="788"/>
      <c r="B50" s="785"/>
      <c r="C50" s="722" t="s">
        <v>611</v>
      </c>
      <c r="D50" s="723"/>
      <c r="E50" s="724"/>
      <c r="F50" s="193" t="s">
        <v>606</v>
      </c>
      <c r="G50" s="200"/>
      <c r="H50" s="194" t="s">
        <v>607</v>
      </c>
      <c r="I50" s="677"/>
      <c r="J50" s="201"/>
    </row>
    <row r="51" spans="1:10" s="188" customFormat="1" ht="24" customHeight="1">
      <c r="A51" s="189"/>
      <c r="B51" s="189"/>
      <c r="C51" s="190"/>
      <c r="D51" s="190"/>
      <c r="E51" s="190"/>
      <c r="F51" s="191"/>
      <c r="G51" s="191"/>
      <c r="H51" s="192"/>
      <c r="I51" s="674"/>
      <c r="J51" s="192"/>
    </row>
    <row r="52" spans="1:10" s="188" customFormat="1" ht="24" customHeight="1">
      <c r="A52" s="713" t="s">
        <v>779</v>
      </c>
      <c r="B52" s="713"/>
      <c r="C52" s="713"/>
      <c r="D52" s="713"/>
      <c r="E52" s="713"/>
      <c r="F52" s="713"/>
      <c r="G52" s="713"/>
      <c r="H52" s="713"/>
      <c r="I52" s="713"/>
      <c r="J52" s="192"/>
    </row>
    <row r="53" spans="1:10" s="188" customFormat="1" ht="17.25" customHeight="1">
      <c r="A53" s="697" t="s">
        <v>754</v>
      </c>
      <c r="B53" s="698"/>
      <c r="C53" s="698"/>
      <c r="D53" s="698"/>
      <c r="E53" s="698"/>
      <c r="F53" s="698"/>
      <c r="G53" s="698"/>
      <c r="H53" s="699"/>
      <c r="I53" s="195" t="s">
        <v>755</v>
      </c>
      <c r="J53" s="192"/>
    </row>
    <row r="54" spans="1:10" s="188" customFormat="1" ht="17.25" customHeight="1">
      <c r="A54" s="700"/>
      <c r="B54" s="701"/>
      <c r="C54" s="701"/>
      <c r="D54" s="701"/>
      <c r="E54" s="701"/>
      <c r="F54" s="701"/>
      <c r="G54" s="701"/>
      <c r="H54" s="702"/>
      <c r="I54" s="199" t="s">
        <v>756</v>
      </c>
      <c r="J54" s="192"/>
    </row>
    <row r="55" spans="1:10" s="188" customFormat="1" ht="24" customHeight="1">
      <c r="A55" s="703" t="s">
        <v>749</v>
      </c>
      <c r="B55" s="704"/>
      <c r="C55" s="704"/>
      <c r="D55" s="704"/>
      <c r="E55" s="704"/>
      <c r="F55" s="704"/>
      <c r="G55" s="704"/>
      <c r="H55" s="705"/>
      <c r="I55" s="678"/>
      <c r="J55" s="192"/>
    </row>
    <row r="56" spans="1:10" s="188" customFormat="1" ht="24" customHeight="1">
      <c r="A56" s="706" t="s">
        <v>750</v>
      </c>
      <c r="B56" s="707"/>
      <c r="C56" s="707"/>
      <c r="D56" s="707"/>
      <c r="E56" s="707"/>
      <c r="F56" s="707"/>
      <c r="G56" s="707"/>
      <c r="H56" s="708"/>
      <c r="I56" s="679"/>
      <c r="J56" s="192"/>
    </row>
    <row r="57" spans="1:10" s="188" customFormat="1" ht="24" customHeight="1">
      <c r="A57" s="706" t="s">
        <v>751</v>
      </c>
      <c r="B57" s="707"/>
      <c r="C57" s="707"/>
      <c r="D57" s="707"/>
      <c r="E57" s="707"/>
      <c r="F57" s="707"/>
      <c r="G57" s="707"/>
      <c r="H57" s="708"/>
      <c r="I57" s="679"/>
      <c r="J57" s="192"/>
    </row>
    <row r="58" spans="1:10" s="188" customFormat="1" ht="24" customHeight="1">
      <c r="A58" s="706" t="s">
        <v>752</v>
      </c>
      <c r="B58" s="707"/>
      <c r="C58" s="707"/>
      <c r="D58" s="707"/>
      <c r="E58" s="707"/>
      <c r="F58" s="707"/>
      <c r="G58" s="707"/>
      <c r="H58" s="708"/>
      <c r="I58" s="679"/>
      <c r="J58" s="192"/>
    </row>
    <row r="59" spans="1:10" s="188" customFormat="1" ht="24" customHeight="1" thickBot="1">
      <c r="A59" s="709" t="s">
        <v>753</v>
      </c>
      <c r="B59" s="710"/>
      <c r="C59" s="710"/>
      <c r="D59" s="710"/>
      <c r="E59" s="710"/>
      <c r="F59" s="710"/>
      <c r="G59" s="710"/>
      <c r="H59" s="711"/>
      <c r="I59" s="680"/>
      <c r="J59" s="192"/>
    </row>
    <row r="60" spans="1:10" ht="4.5" customHeight="1">
      <c r="F60" s="103"/>
      <c r="G60" s="103"/>
      <c r="H60" s="103"/>
      <c r="I60" s="103"/>
      <c r="J60" s="103"/>
    </row>
    <row r="61" spans="1:10" ht="7.5" customHeight="1">
      <c r="A61" s="712"/>
      <c r="B61" s="712"/>
      <c r="C61" s="712"/>
      <c r="D61" s="712"/>
      <c r="E61" s="712"/>
      <c r="F61" s="712"/>
      <c r="G61" s="712"/>
      <c r="H61" s="712"/>
      <c r="I61" s="712"/>
    </row>
    <row r="62" spans="1:10">
      <c r="A62" s="8"/>
      <c r="B62" s="8"/>
      <c r="C62" s="8"/>
      <c r="D62" s="8"/>
      <c r="E62" s="8"/>
      <c r="F62" s="8"/>
      <c r="G62" s="8"/>
      <c r="H62" s="8"/>
      <c r="I62" s="8"/>
      <c r="J62" s="8"/>
    </row>
    <row r="63" spans="1:10" ht="21" customHeight="1">
      <c r="A63" s="714" t="s">
        <v>780</v>
      </c>
      <c r="B63" s="714"/>
      <c r="C63" s="714"/>
      <c r="D63" s="714"/>
      <c r="E63" s="714"/>
      <c r="F63" s="714"/>
      <c r="G63" s="714"/>
      <c r="H63" s="714"/>
      <c r="I63" s="714"/>
    </row>
    <row r="64" spans="1:10" ht="4.5" customHeight="1" thickBot="1">
      <c r="A64" s="712"/>
      <c r="B64" s="712"/>
      <c r="C64" s="712"/>
      <c r="D64" s="712"/>
      <c r="E64" s="712"/>
      <c r="F64" s="712"/>
      <c r="G64" s="712"/>
      <c r="H64" s="712"/>
      <c r="I64" s="712"/>
    </row>
    <row r="65" spans="1:10" ht="27" customHeight="1">
      <c r="A65" s="681" t="s">
        <v>639</v>
      </c>
      <c r="B65" s="682"/>
      <c r="C65" s="682"/>
      <c r="D65" s="682"/>
      <c r="E65" s="682"/>
      <c r="F65" s="685" t="s">
        <v>566</v>
      </c>
      <c r="G65" s="685"/>
      <c r="H65" s="686" t="s">
        <v>567</v>
      </c>
      <c r="I65" s="686"/>
      <c r="J65" s="688" t="s">
        <v>615</v>
      </c>
    </row>
    <row r="66" spans="1:10" ht="18" customHeight="1">
      <c r="A66" s="683"/>
      <c r="B66" s="684"/>
      <c r="C66" s="684"/>
      <c r="D66" s="684"/>
      <c r="E66" s="684"/>
      <c r="F66" s="97"/>
      <c r="G66" s="98" t="s">
        <v>563</v>
      </c>
      <c r="H66" s="687"/>
      <c r="I66" s="687"/>
      <c r="J66" s="689"/>
    </row>
    <row r="67" spans="1:10" ht="123" customHeight="1" thickBot="1">
      <c r="A67" s="690" t="s">
        <v>642</v>
      </c>
      <c r="B67" s="691"/>
      <c r="C67" s="691"/>
      <c r="D67" s="691"/>
      <c r="E67" s="692"/>
      <c r="F67" s="693"/>
      <c r="G67" s="694"/>
      <c r="H67" s="695" t="s">
        <v>640</v>
      </c>
      <c r="I67" s="696"/>
      <c r="J67" s="84"/>
    </row>
  </sheetData>
  <mergeCells count="143">
    <mergeCell ref="J39:J40"/>
    <mergeCell ref="A1:I1"/>
    <mergeCell ref="J9:J10"/>
    <mergeCell ref="H43:I43"/>
    <mergeCell ref="H44:I44"/>
    <mergeCell ref="F26:G26"/>
    <mergeCell ref="H41:I41"/>
    <mergeCell ref="H42:I42"/>
    <mergeCell ref="H34:I34"/>
    <mergeCell ref="F34:G34"/>
    <mergeCell ref="H31:I31"/>
    <mergeCell ref="H32:I32"/>
    <mergeCell ref="H33:I33"/>
    <mergeCell ref="A22:A25"/>
    <mergeCell ref="F42:G42"/>
    <mergeCell ref="B24:B25"/>
    <mergeCell ref="C17:E17"/>
    <mergeCell ref="C20:E20"/>
    <mergeCell ref="C22:E22"/>
    <mergeCell ref="C23:E23"/>
    <mergeCell ref="C24:E24"/>
    <mergeCell ref="C25:E25"/>
    <mergeCell ref="A11:A21"/>
    <mergeCell ref="C13:E13"/>
    <mergeCell ref="C14:E14"/>
    <mergeCell ref="B11:B16"/>
    <mergeCell ref="B17:B20"/>
    <mergeCell ref="B21:E21"/>
    <mergeCell ref="C28:E28"/>
    <mergeCell ref="C29:E29"/>
    <mergeCell ref="C18:E18"/>
    <mergeCell ref="C19:E19"/>
    <mergeCell ref="C26:E26"/>
    <mergeCell ref="C27:E27"/>
    <mergeCell ref="B22:B23"/>
    <mergeCell ref="B26:B29"/>
    <mergeCell ref="A26:A33"/>
    <mergeCell ref="B30:B33"/>
    <mergeCell ref="F43:G43"/>
    <mergeCell ref="F44:G44"/>
    <mergeCell ref="F46:G46"/>
    <mergeCell ref="F45:G45"/>
    <mergeCell ref="C41:E41"/>
    <mergeCell ref="C42:E42"/>
    <mergeCell ref="C46:E46"/>
    <mergeCell ref="C31:E31"/>
    <mergeCell ref="C32:E32"/>
    <mergeCell ref="C33:E33"/>
    <mergeCell ref="C30:E30"/>
    <mergeCell ref="A3:I3"/>
    <mergeCell ref="B45:B50"/>
    <mergeCell ref="A41:A50"/>
    <mergeCell ref="A36:I36"/>
    <mergeCell ref="A37:I37"/>
    <mergeCell ref="A38:I38"/>
    <mergeCell ref="A7:I7"/>
    <mergeCell ref="A4:I6"/>
    <mergeCell ref="A8:I8"/>
    <mergeCell ref="A9:E10"/>
    <mergeCell ref="F9:G9"/>
    <mergeCell ref="H9:I10"/>
    <mergeCell ref="C11:E11"/>
    <mergeCell ref="C12:E12"/>
    <mergeCell ref="C15:E15"/>
    <mergeCell ref="C16:E16"/>
    <mergeCell ref="F41:G41"/>
    <mergeCell ref="H22:I22"/>
    <mergeCell ref="H23:I23"/>
    <mergeCell ref="H21:I21"/>
    <mergeCell ref="H18:I18"/>
    <mergeCell ref="F18:G18"/>
    <mergeCell ref="H35:I35"/>
    <mergeCell ref="H29:I29"/>
    <mergeCell ref="H24:I24"/>
    <mergeCell ref="H25:I25"/>
    <mergeCell ref="F20:G20"/>
    <mergeCell ref="F22:G22"/>
    <mergeCell ref="F23:G23"/>
    <mergeCell ref="F35:G35"/>
    <mergeCell ref="F24:G24"/>
    <mergeCell ref="F25:G25"/>
    <mergeCell ref="F27:G27"/>
    <mergeCell ref="F28:G28"/>
    <mergeCell ref="F29:G29"/>
    <mergeCell ref="H26:I26"/>
    <mergeCell ref="H27:I27"/>
    <mergeCell ref="H28:I28"/>
    <mergeCell ref="H11:I11"/>
    <mergeCell ref="H12:I12"/>
    <mergeCell ref="F21:G21"/>
    <mergeCell ref="F13:G13"/>
    <mergeCell ref="H13:I13"/>
    <mergeCell ref="F14:G14"/>
    <mergeCell ref="H14:I14"/>
    <mergeCell ref="F19:G19"/>
    <mergeCell ref="H19:I19"/>
    <mergeCell ref="H15:I15"/>
    <mergeCell ref="H16:I16"/>
    <mergeCell ref="H17:I17"/>
    <mergeCell ref="H20:I20"/>
    <mergeCell ref="F11:G11"/>
    <mergeCell ref="F12:G12"/>
    <mergeCell ref="F15:G15"/>
    <mergeCell ref="F16:G16"/>
    <mergeCell ref="F17:G17"/>
    <mergeCell ref="A52:I52"/>
    <mergeCell ref="A63:I63"/>
    <mergeCell ref="A64:I64"/>
    <mergeCell ref="F33:G33"/>
    <mergeCell ref="C47:E47"/>
    <mergeCell ref="C48:E48"/>
    <mergeCell ref="C49:E49"/>
    <mergeCell ref="H46:I46"/>
    <mergeCell ref="F30:G30"/>
    <mergeCell ref="F31:G31"/>
    <mergeCell ref="F32:G32"/>
    <mergeCell ref="C50:E50"/>
    <mergeCell ref="A39:E40"/>
    <mergeCell ref="H39:I40"/>
    <mergeCell ref="F39:G39"/>
    <mergeCell ref="C43:E43"/>
    <mergeCell ref="C44:E44"/>
    <mergeCell ref="C45:E45"/>
    <mergeCell ref="H45:I45"/>
    <mergeCell ref="B43:B44"/>
    <mergeCell ref="B41:B42"/>
    <mergeCell ref="H30:I30"/>
    <mergeCell ref="A34:E34"/>
    <mergeCell ref="A35:E35"/>
    <mergeCell ref="A65:E66"/>
    <mergeCell ref="F65:G65"/>
    <mergeCell ref="H65:I66"/>
    <mergeCell ref="J65:J66"/>
    <mergeCell ref="A67:E67"/>
    <mergeCell ref="F67:G67"/>
    <mergeCell ref="H67:I67"/>
    <mergeCell ref="A53:H54"/>
    <mergeCell ref="A55:H55"/>
    <mergeCell ref="A56:H56"/>
    <mergeCell ref="A57:H57"/>
    <mergeCell ref="A58:H58"/>
    <mergeCell ref="A59:H59"/>
    <mergeCell ref="A61:I61"/>
  </mergeCells>
  <phoneticPr fontId="7"/>
  <dataValidations count="1">
    <dataValidation type="list" showInputMessage="1" showErrorMessage="1" sqref="J67 J11:J35 J41:J59">
      <formula1>"修正有り"</formula1>
    </dataValidation>
  </dataValidations>
  <printOptions horizontalCentered="1"/>
  <pageMargins left="0.35433070866141736" right="0.35433070866141736" top="0.39370078740157483" bottom="0.35433070866141736" header="0.15748031496062992" footer="0.15748031496062992"/>
  <pageSetup paperSize="9" scale="75" fitToWidth="0" fitToHeight="2" orientation="portrait" r:id="rId1"/>
  <headerFooter alignWithMargins="0"/>
  <rowBreaks count="1" manualBreakCount="1">
    <brk id="35" max="8"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49"/>
  <sheetViews>
    <sheetView view="pageBreakPreview" zoomScale="115" zoomScaleNormal="100" zoomScaleSheetLayoutView="115" workbookViewId="0">
      <selection sqref="A1:Y1"/>
    </sheetView>
  </sheetViews>
  <sheetFormatPr defaultColWidth="9" defaultRowHeight="13.5"/>
  <cols>
    <col min="1" max="1" width="13.375" style="300" customWidth="1"/>
    <col min="2" max="37" width="2.625" style="300" customWidth="1"/>
    <col min="38" max="42" width="2.5" style="300" customWidth="1"/>
    <col min="43" max="73" width="2.625" style="300" customWidth="1"/>
    <col min="74" max="16384" width="9" style="300"/>
  </cols>
  <sheetData>
    <row r="1" spans="1:37" ht="25.5" customHeight="1">
      <c r="A1" s="2040" t="s">
        <v>253</v>
      </c>
      <c r="B1" s="2041"/>
      <c r="C1" s="2041"/>
      <c r="D1" s="2041"/>
      <c r="E1" s="2041"/>
      <c r="F1" s="2041"/>
      <c r="G1" s="2041"/>
      <c r="H1" s="2041"/>
      <c r="I1" s="2041"/>
      <c r="J1" s="2041"/>
      <c r="K1" s="2041"/>
      <c r="L1" s="2041"/>
      <c r="M1" s="2041"/>
      <c r="N1" s="2041"/>
      <c r="O1" s="2041"/>
      <c r="P1" s="2041"/>
      <c r="Q1" s="2041"/>
      <c r="R1" s="2041"/>
      <c r="S1" s="2041"/>
      <c r="T1" s="2041"/>
      <c r="U1" s="2041"/>
      <c r="V1" s="2041"/>
      <c r="W1" s="2041"/>
      <c r="X1" s="2041"/>
      <c r="Y1" s="2042"/>
      <c r="Z1" s="421"/>
      <c r="AA1" s="421"/>
      <c r="AB1" s="299"/>
      <c r="AC1" s="299"/>
      <c r="AD1" s="299"/>
      <c r="AE1" s="299"/>
      <c r="AF1" s="299"/>
      <c r="AG1" s="299"/>
      <c r="AH1" s="299"/>
      <c r="AI1" s="299"/>
      <c r="AJ1" s="299"/>
      <c r="AK1" s="299"/>
    </row>
    <row r="2" spans="1:37" ht="25.5" customHeight="1" thickBot="1">
      <c r="A2" s="1866" t="s">
        <v>254</v>
      </c>
      <c r="B2" s="1867"/>
      <c r="C2" s="1867"/>
      <c r="D2" s="1867"/>
      <c r="E2" s="1867"/>
      <c r="F2" s="1867"/>
      <c r="G2" s="1867"/>
      <c r="H2" s="1867"/>
      <c r="I2" s="1867"/>
      <c r="J2" s="1867"/>
      <c r="K2" s="1867"/>
      <c r="L2" s="1867"/>
      <c r="M2" s="1867"/>
      <c r="N2" s="1867"/>
      <c r="O2" s="1867"/>
      <c r="P2" s="1867"/>
      <c r="Q2" s="1867"/>
      <c r="R2" s="1867"/>
      <c r="S2" s="1867"/>
      <c r="T2" s="1867"/>
      <c r="U2" s="1867"/>
      <c r="V2" s="1867"/>
      <c r="W2" s="1867"/>
      <c r="X2" s="1867"/>
      <c r="Y2" s="1868"/>
      <c r="Z2" s="421"/>
      <c r="AA2" s="421"/>
      <c r="AB2" s="299"/>
      <c r="AC2" s="299"/>
      <c r="AD2" s="299"/>
      <c r="AE2" s="299"/>
      <c r="AF2" s="299"/>
      <c r="AG2" s="299"/>
      <c r="AH2" s="299"/>
      <c r="AI2" s="299"/>
      <c r="AJ2" s="299"/>
      <c r="AK2" s="299"/>
    </row>
    <row r="4" spans="1:37" ht="21" customHeight="1">
      <c r="A4" s="1297" t="s">
        <v>651</v>
      </c>
      <c r="B4" s="1297"/>
      <c r="C4" s="1297"/>
      <c r="D4" s="1297"/>
      <c r="E4" s="1297"/>
      <c r="F4" s="1297"/>
      <c r="G4" s="1297"/>
      <c r="H4" s="1297"/>
      <c r="I4" s="1297"/>
      <c r="J4" s="1297"/>
      <c r="K4" s="1297"/>
      <c r="L4" s="1297"/>
      <c r="M4" s="1297"/>
      <c r="N4" s="1297"/>
      <c r="O4" s="1297"/>
      <c r="P4" s="1297"/>
      <c r="Q4" s="1297"/>
      <c r="R4" s="1297"/>
      <c r="S4" s="1297"/>
      <c r="T4" s="1297"/>
      <c r="U4" s="1297"/>
      <c r="V4" s="1297"/>
      <c r="W4" s="1297"/>
      <c r="X4" s="1297"/>
      <c r="Y4" s="1297"/>
      <c r="Z4" s="1297"/>
      <c r="AA4" s="1297"/>
      <c r="AB4" s="1297"/>
      <c r="AC4" s="1297"/>
      <c r="AD4" s="1297"/>
      <c r="AE4" s="1297"/>
      <c r="AF4" s="1297"/>
      <c r="AG4" s="1297"/>
      <c r="AH4" s="1297"/>
      <c r="AI4" s="1297"/>
      <c r="AJ4" s="1297"/>
      <c r="AK4" s="1297"/>
    </row>
    <row r="5" spans="1:37" ht="4.5" customHeight="1" thickBot="1">
      <c r="A5" s="305"/>
      <c r="B5" s="301"/>
      <c r="C5" s="301"/>
      <c r="D5" s="301"/>
      <c r="E5" s="301"/>
      <c r="F5" s="301"/>
      <c r="G5" s="305"/>
      <c r="H5" s="305"/>
      <c r="I5" s="305"/>
      <c r="J5" s="305"/>
      <c r="K5" s="305"/>
      <c r="L5" s="305"/>
      <c r="M5" s="305"/>
      <c r="N5" s="305"/>
      <c r="O5" s="305"/>
      <c r="P5" s="305"/>
      <c r="Q5" s="305"/>
      <c r="R5" s="305"/>
      <c r="S5" s="305"/>
      <c r="T5" s="305"/>
      <c r="U5" s="305"/>
      <c r="V5" s="305"/>
      <c r="W5" s="305"/>
      <c r="X5" s="305"/>
      <c r="Y5" s="305"/>
      <c r="Z5" s="305"/>
      <c r="AA5" s="305"/>
      <c r="AB5" s="305"/>
      <c r="AC5" s="305"/>
      <c r="AD5" s="305"/>
      <c r="AE5" s="305"/>
      <c r="AF5" s="305"/>
      <c r="AG5" s="305"/>
      <c r="AH5" s="305"/>
      <c r="AI5" s="305"/>
      <c r="AJ5" s="305"/>
      <c r="AK5" s="305"/>
    </row>
    <row r="6" spans="1:37" ht="15" customHeight="1">
      <c r="A6" s="2043"/>
      <c r="B6" s="1752" t="s">
        <v>29</v>
      </c>
      <c r="C6" s="1752"/>
      <c r="D6" s="1752"/>
      <c r="E6" s="1752"/>
      <c r="F6" s="1752"/>
      <c r="G6" s="1752"/>
      <c r="H6" s="1752"/>
      <c r="I6" s="1752"/>
      <c r="J6" s="1753"/>
      <c r="K6" s="2045" t="s">
        <v>30</v>
      </c>
      <c r="L6" s="1752"/>
      <c r="M6" s="1752"/>
      <c r="N6" s="1752"/>
      <c r="O6" s="1752"/>
      <c r="P6" s="1752"/>
      <c r="Q6" s="1752"/>
      <c r="R6" s="1752"/>
      <c r="S6" s="1752"/>
      <c r="T6" s="1752"/>
      <c r="U6" s="1752"/>
      <c r="V6" s="1752"/>
      <c r="W6" s="1752"/>
      <c r="X6" s="1752"/>
      <c r="Y6" s="1752"/>
      <c r="Z6" s="1753"/>
      <c r="AA6" s="1752" t="s">
        <v>31</v>
      </c>
      <c r="AB6" s="1752"/>
      <c r="AC6" s="1752"/>
      <c r="AD6" s="1752"/>
      <c r="AE6" s="1752"/>
      <c r="AF6" s="1752"/>
      <c r="AG6" s="1752"/>
      <c r="AH6" s="1752"/>
      <c r="AI6" s="1752"/>
      <c r="AJ6" s="1752"/>
      <c r="AK6" s="1774"/>
    </row>
    <row r="7" spans="1:37" ht="15" customHeight="1" thickBot="1">
      <c r="A7" s="2044"/>
      <c r="B7" s="1755"/>
      <c r="C7" s="1755"/>
      <c r="D7" s="1755"/>
      <c r="E7" s="1755"/>
      <c r="F7" s="1755"/>
      <c r="G7" s="1755"/>
      <c r="H7" s="1755"/>
      <c r="I7" s="1755"/>
      <c r="J7" s="1756"/>
      <c r="K7" s="2046"/>
      <c r="L7" s="1755"/>
      <c r="M7" s="1755"/>
      <c r="N7" s="1755"/>
      <c r="O7" s="1755"/>
      <c r="P7" s="1755"/>
      <c r="Q7" s="1755"/>
      <c r="R7" s="1755"/>
      <c r="S7" s="1755"/>
      <c r="T7" s="1755"/>
      <c r="U7" s="1755"/>
      <c r="V7" s="1755"/>
      <c r="W7" s="1755"/>
      <c r="X7" s="1755"/>
      <c r="Y7" s="1755"/>
      <c r="Z7" s="1756"/>
      <c r="AA7" s="1755"/>
      <c r="AB7" s="1755"/>
      <c r="AC7" s="1755"/>
      <c r="AD7" s="1755"/>
      <c r="AE7" s="1755"/>
      <c r="AF7" s="1755"/>
      <c r="AG7" s="1755"/>
      <c r="AH7" s="1755"/>
      <c r="AI7" s="1755"/>
      <c r="AJ7" s="1755"/>
      <c r="AK7" s="1775"/>
    </row>
    <row r="8" spans="1:37" ht="33.75" customHeight="1" thickTop="1">
      <c r="A8" s="422" t="s">
        <v>212</v>
      </c>
      <c r="B8" s="2021" t="s">
        <v>147</v>
      </c>
      <c r="C8" s="2021"/>
      <c r="D8" s="2021"/>
      <c r="E8" s="2021"/>
      <c r="F8" s="2021"/>
      <c r="G8" s="2021"/>
      <c r="H8" s="2021"/>
      <c r="I8" s="2021"/>
      <c r="J8" s="2022"/>
      <c r="K8" s="2023" t="s">
        <v>632</v>
      </c>
      <c r="L8" s="2024"/>
      <c r="M8" s="2024"/>
      <c r="N8" s="2024"/>
      <c r="O8" s="2024"/>
      <c r="P8" s="2024"/>
      <c r="Q8" s="2024"/>
      <c r="R8" s="2024"/>
      <c r="S8" s="2024"/>
      <c r="T8" s="2024"/>
      <c r="U8" s="2024"/>
      <c r="V8" s="2024"/>
      <c r="W8" s="2024"/>
      <c r="X8" s="2024"/>
      <c r="Y8" s="2024"/>
      <c r="Z8" s="2025"/>
      <c r="AA8" s="423"/>
      <c r="AB8" s="2026">
        <f>【入力シートⅡ】加算見込額積算表!M60</f>
        <v>0</v>
      </c>
      <c r="AC8" s="2026"/>
      <c r="AD8" s="2026"/>
      <c r="AE8" s="2026"/>
      <c r="AF8" s="2026"/>
      <c r="AG8" s="2026"/>
      <c r="AH8" s="2026"/>
      <c r="AI8" s="2026"/>
      <c r="AJ8" s="2026"/>
      <c r="AK8" s="424" t="s">
        <v>3</v>
      </c>
    </row>
    <row r="9" spans="1:37" ht="15" customHeight="1">
      <c r="A9" s="2027" t="s">
        <v>105</v>
      </c>
      <c r="B9" s="1872" t="s">
        <v>633</v>
      </c>
      <c r="C9" s="1872"/>
      <c r="D9" s="1872"/>
      <c r="E9" s="1872"/>
      <c r="F9" s="1872"/>
      <c r="G9" s="1872"/>
      <c r="H9" s="1872"/>
      <c r="I9" s="1872"/>
      <c r="J9" s="1873"/>
      <c r="K9" s="425" t="s">
        <v>381</v>
      </c>
      <c r="L9" s="426"/>
      <c r="M9" s="427"/>
      <c r="N9" s="427"/>
      <c r="O9" s="427"/>
      <c r="P9" s="427"/>
      <c r="Q9" s="427"/>
      <c r="R9" s="427"/>
      <c r="S9" s="427"/>
      <c r="T9" s="427"/>
      <c r="U9" s="2051">
        <f>【入力シートⅠ】基礎数値!F11</f>
        <v>0</v>
      </c>
      <c r="V9" s="2051"/>
      <c r="W9" s="2051"/>
      <c r="X9" s="2051"/>
      <c r="Y9" s="2051"/>
      <c r="Z9" s="428" t="s">
        <v>382</v>
      </c>
      <c r="AA9" s="301"/>
      <c r="AB9" s="429"/>
      <c r="AC9" s="429"/>
      <c r="AD9" s="429"/>
      <c r="AE9" s="429"/>
      <c r="AF9" s="429"/>
      <c r="AG9" s="429"/>
      <c r="AH9" s="429"/>
      <c r="AI9" s="429"/>
      <c r="AJ9" s="429"/>
      <c r="AK9" s="331"/>
    </row>
    <row r="10" spans="1:37" ht="15" customHeight="1">
      <c r="A10" s="2028"/>
      <c r="B10" s="1872"/>
      <c r="C10" s="1872"/>
      <c r="D10" s="1872"/>
      <c r="E10" s="1872"/>
      <c r="F10" s="1872"/>
      <c r="G10" s="1872"/>
      <c r="H10" s="1872"/>
      <c r="I10" s="1872"/>
      <c r="J10" s="1873"/>
      <c r="K10" s="425" t="s">
        <v>383</v>
      </c>
      <c r="L10" s="430"/>
      <c r="M10" s="431"/>
      <c r="N10" s="431"/>
      <c r="O10" s="431"/>
      <c r="P10" s="431"/>
      <c r="Q10" s="431"/>
      <c r="R10" s="431"/>
      <c r="S10" s="431"/>
      <c r="T10" s="431"/>
      <c r="U10" s="2052">
        <f>【入力シートⅡ】加算見込額積算表!M61</f>
        <v>0</v>
      </c>
      <c r="V10" s="2052"/>
      <c r="W10" s="2052"/>
      <c r="X10" s="2052"/>
      <c r="Y10" s="2052"/>
      <c r="Z10" s="432" t="s">
        <v>382</v>
      </c>
      <c r="AA10" s="301"/>
      <c r="AB10" s="2029">
        <f>ROUNDDOWN(M11/4,0)</f>
        <v>0</v>
      </c>
      <c r="AC10" s="2029"/>
      <c r="AD10" s="2029"/>
      <c r="AE10" s="2029"/>
      <c r="AF10" s="2029"/>
      <c r="AG10" s="2029"/>
      <c r="AH10" s="2029"/>
      <c r="AI10" s="2029"/>
      <c r="AJ10" s="2029"/>
      <c r="AK10" s="2047" t="s">
        <v>60</v>
      </c>
    </row>
    <row r="11" spans="1:37" ht="21" customHeight="1">
      <c r="A11" s="2028"/>
      <c r="B11" s="1872"/>
      <c r="C11" s="1872"/>
      <c r="D11" s="1872"/>
      <c r="E11" s="1872"/>
      <c r="F11" s="1872"/>
      <c r="G11" s="1872"/>
      <c r="H11" s="1872"/>
      <c r="I11" s="1872"/>
      <c r="J11" s="1873"/>
      <c r="K11" s="433"/>
      <c r="L11" s="434" t="s">
        <v>199</v>
      </c>
      <c r="M11" s="2048">
        <f>+U9-U10</f>
        <v>0</v>
      </c>
      <c r="N11" s="2048"/>
      <c r="O11" s="2048"/>
      <c r="P11" s="2048"/>
      <c r="Q11" s="2048"/>
      <c r="R11" s="2048"/>
      <c r="S11" s="2048"/>
      <c r="T11" s="2048"/>
      <c r="U11" s="434" t="s">
        <v>60</v>
      </c>
      <c r="V11" s="434" t="s">
        <v>200</v>
      </c>
      <c r="W11" s="2049" t="s">
        <v>213</v>
      </c>
      <c r="X11" s="2049"/>
      <c r="Y11" s="2049" t="s">
        <v>201</v>
      </c>
      <c r="Z11" s="2050"/>
      <c r="AA11" s="301"/>
      <c r="AB11" s="2029"/>
      <c r="AC11" s="2029"/>
      <c r="AD11" s="2029"/>
      <c r="AE11" s="2029"/>
      <c r="AF11" s="2029"/>
      <c r="AG11" s="2029"/>
      <c r="AH11" s="2029"/>
      <c r="AI11" s="2029"/>
      <c r="AJ11" s="2029"/>
      <c r="AK11" s="2047"/>
    </row>
    <row r="12" spans="1:37" ht="18" customHeight="1">
      <c r="A12" s="2030" t="s">
        <v>214</v>
      </c>
      <c r="B12" s="1888" t="s">
        <v>32</v>
      </c>
      <c r="C12" s="1888"/>
      <c r="D12" s="1888"/>
      <c r="E12" s="1888"/>
      <c r="F12" s="1888"/>
      <c r="G12" s="1888"/>
      <c r="H12" s="1888"/>
      <c r="I12" s="1888"/>
      <c r="J12" s="1889"/>
      <c r="K12" s="1893" t="s">
        <v>634</v>
      </c>
      <c r="L12" s="1894"/>
      <c r="M12" s="1894"/>
      <c r="N12" s="1894"/>
      <c r="O12" s="1894"/>
      <c r="P12" s="1894"/>
      <c r="Q12" s="1894"/>
      <c r="R12" s="1894"/>
      <c r="S12" s="1894"/>
      <c r="T12" s="1894"/>
      <c r="U12" s="1894"/>
      <c r="V12" s="1894"/>
      <c r="W12" s="1894"/>
      <c r="X12" s="1894"/>
      <c r="Y12" s="1894"/>
      <c r="Z12" s="1895"/>
      <c r="AA12" s="435"/>
      <c r="AB12" s="2032">
        <f>【入力シートⅠ】基礎数値!F35</f>
        <v>0</v>
      </c>
      <c r="AC12" s="2032"/>
      <c r="AD12" s="2032"/>
      <c r="AE12" s="2032"/>
      <c r="AF12" s="2032"/>
      <c r="AG12" s="2032"/>
      <c r="AH12" s="2032"/>
      <c r="AI12" s="2032"/>
      <c r="AJ12" s="2032"/>
      <c r="AK12" s="2034" t="s">
        <v>60</v>
      </c>
    </row>
    <row r="13" spans="1:37" ht="18" customHeight="1" thickBot="1">
      <c r="A13" s="2031"/>
      <c r="B13" s="1891"/>
      <c r="C13" s="1891"/>
      <c r="D13" s="1891"/>
      <c r="E13" s="1891"/>
      <c r="F13" s="1891"/>
      <c r="G13" s="1891"/>
      <c r="H13" s="1891"/>
      <c r="I13" s="1891"/>
      <c r="J13" s="1892"/>
      <c r="K13" s="1896"/>
      <c r="L13" s="1897"/>
      <c r="M13" s="1897"/>
      <c r="N13" s="1897"/>
      <c r="O13" s="1897"/>
      <c r="P13" s="1897"/>
      <c r="Q13" s="1897"/>
      <c r="R13" s="1897"/>
      <c r="S13" s="1897"/>
      <c r="T13" s="1897"/>
      <c r="U13" s="1897"/>
      <c r="V13" s="1897"/>
      <c r="W13" s="1897"/>
      <c r="X13" s="1897"/>
      <c r="Y13" s="1897"/>
      <c r="Z13" s="1898"/>
      <c r="AA13" s="436"/>
      <c r="AB13" s="2033"/>
      <c r="AC13" s="2033"/>
      <c r="AD13" s="2033"/>
      <c r="AE13" s="2033"/>
      <c r="AF13" s="2033"/>
      <c r="AG13" s="2033"/>
      <c r="AH13" s="2033"/>
      <c r="AI13" s="2033"/>
      <c r="AJ13" s="2033"/>
      <c r="AK13" s="1885"/>
    </row>
    <row r="14" spans="1:37" ht="4.5" customHeight="1">
      <c r="A14" s="437"/>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305"/>
      <c r="AB14" s="305"/>
      <c r="AC14" s="305"/>
      <c r="AD14" s="305"/>
      <c r="AE14" s="305"/>
      <c r="AF14" s="305"/>
      <c r="AG14" s="305"/>
      <c r="AH14" s="305"/>
      <c r="AI14" s="305"/>
      <c r="AJ14" s="305"/>
      <c r="AK14" s="305"/>
    </row>
    <row r="15" spans="1:37" ht="16.5" customHeight="1">
      <c r="A15" s="439"/>
      <c r="B15" s="1902"/>
      <c r="C15" s="1902"/>
      <c r="D15" s="1902"/>
      <c r="E15" s="1902"/>
      <c r="F15" s="1902"/>
      <c r="G15" s="1902"/>
      <c r="H15" s="1902"/>
      <c r="I15" s="1902"/>
      <c r="J15" s="1902"/>
      <c r="K15" s="1902"/>
      <c r="L15" s="1902"/>
      <c r="M15" s="1902"/>
      <c r="N15" s="1902"/>
      <c r="O15" s="1902"/>
      <c r="P15" s="1902"/>
      <c r="Q15" s="1902"/>
      <c r="R15" s="1902"/>
      <c r="S15" s="1902"/>
      <c r="T15" s="1902"/>
      <c r="U15" s="1902"/>
      <c r="V15" s="1902"/>
      <c r="W15" s="1902"/>
      <c r="X15" s="1902"/>
      <c r="Y15" s="1902"/>
      <c r="Z15" s="1902"/>
      <c r="AA15" s="1902"/>
      <c r="AB15" s="1902"/>
      <c r="AC15" s="1902"/>
      <c r="AD15" s="1902"/>
      <c r="AE15" s="1902"/>
      <c r="AF15" s="1902"/>
      <c r="AG15" s="1902"/>
      <c r="AH15" s="1902"/>
      <c r="AI15" s="1902"/>
      <c r="AJ15" s="1902"/>
      <c r="AK15" s="1902"/>
    </row>
    <row r="16" spans="1:37" ht="21" customHeight="1">
      <c r="A16" s="1297" t="s">
        <v>652</v>
      </c>
      <c r="B16" s="1297"/>
      <c r="C16" s="1297"/>
      <c r="D16" s="1297"/>
      <c r="E16" s="1297"/>
      <c r="F16" s="1297"/>
      <c r="G16" s="1297"/>
      <c r="H16" s="1297"/>
      <c r="I16" s="1297"/>
      <c r="J16" s="1297"/>
      <c r="K16" s="1297"/>
      <c r="L16" s="1297"/>
      <c r="M16" s="1297"/>
      <c r="N16" s="1297"/>
      <c r="O16" s="1297"/>
      <c r="P16" s="1297"/>
      <c r="Q16" s="1297"/>
      <c r="R16" s="1297"/>
      <c r="S16" s="1297"/>
      <c r="T16" s="1297"/>
      <c r="U16" s="1297"/>
      <c r="V16" s="1297"/>
      <c r="W16" s="1297"/>
      <c r="X16" s="1297"/>
      <c r="Y16" s="1297"/>
      <c r="Z16" s="1297"/>
      <c r="AA16" s="1297"/>
      <c r="AB16" s="1297"/>
      <c r="AC16" s="1297"/>
      <c r="AD16" s="1297"/>
      <c r="AE16" s="1297"/>
      <c r="AF16" s="1297"/>
      <c r="AG16" s="1297"/>
      <c r="AH16" s="1297"/>
      <c r="AI16" s="1297"/>
      <c r="AJ16" s="1297"/>
      <c r="AK16" s="1297"/>
    </row>
    <row r="17" spans="1:37" ht="4.5" customHeight="1" thickBot="1">
      <c r="A17" s="301"/>
      <c r="B17" s="305"/>
      <c r="C17" s="301"/>
      <c r="D17" s="305"/>
      <c r="E17" s="305"/>
      <c r="F17" s="305"/>
      <c r="G17" s="305"/>
      <c r="H17" s="305"/>
      <c r="I17" s="305"/>
      <c r="J17" s="305"/>
      <c r="K17" s="305"/>
      <c r="L17" s="305"/>
      <c r="M17" s="305"/>
      <c r="N17" s="305"/>
      <c r="O17" s="305"/>
      <c r="P17" s="305"/>
      <c r="Q17" s="305"/>
      <c r="R17" s="305"/>
      <c r="S17" s="305"/>
      <c r="T17" s="305"/>
      <c r="U17" s="305"/>
      <c r="V17" s="305"/>
      <c r="W17" s="305"/>
      <c r="X17" s="305"/>
      <c r="Y17" s="305"/>
      <c r="Z17" s="305"/>
      <c r="AA17" s="305"/>
      <c r="AB17" s="305"/>
      <c r="AC17" s="305"/>
      <c r="AD17" s="305"/>
      <c r="AE17" s="305"/>
      <c r="AF17" s="305"/>
      <c r="AG17" s="305"/>
      <c r="AH17" s="305"/>
      <c r="AI17" s="305"/>
      <c r="AJ17" s="305"/>
      <c r="AK17" s="305"/>
    </row>
    <row r="18" spans="1:37" ht="21" customHeight="1" thickBot="1">
      <c r="A18" s="440"/>
      <c r="B18" s="1869" t="s">
        <v>33</v>
      </c>
      <c r="C18" s="1182"/>
      <c r="D18" s="1182"/>
      <c r="E18" s="1182"/>
      <c r="F18" s="1182"/>
      <c r="G18" s="1182"/>
      <c r="H18" s="1182"/>
      <c r="I18" s="1182"/>
      <c r="J18" s="1182"/>
      <c r="K18" s="1182"/>
      <c r="L18" s="1182"/>
      <c r="M18" s="1182"/>
      <c r="N18" s="1182"/>
      <c r="O18" s="1182"/>
      <c r="P18" s="1182"/>
      <c r="Q18" s="1182"/>
      <c r="R18" s="1182"/>
      <c r="S18" s="1182"/>
      <c r="T18" s="1182"/>
      <c r="U18" s="1182"/>
      <c r="V18" s="1182"/>
      <c r="W18" s="1182"/>
      <c r="X18" s="1182"/>
      <c r="Y18" s="1182"/>
      <c r="Z18" s="1182"/>
      <c r="AA18" s="1183"/>
      <c r="AB18" s="1182" t="s">
        <v>34</v>
      </c>
      <c r="AC18" s="1182"/>
      <c r="AD18" s="1182"/>
      <c r="AE18" s="1182"/>
      <c r="AF18" s="1182"/>
      <c r="AG18" s="1182"/>
      <c r="AH18" s="1182"/>
      <c r="AI18" s="1182"/>
      <c r="AJ18" s="1182"/>
      <c r="AK18" s="1870"/>
    </row>
    <row r="19" spans="1:37" ht="21" customHeight="1" thickTop="1">
      <c r="A19" s="1903" t="s">
        <v>762</v>
      </c>
      <c r="B19" s="2035" t="s">
        <v>215</v>
      </c>
      <c r="C19" s="2036"/>
      <c r="D19" s="2037" t="s">
        <v>148</v>
      </c>
      <c r="E19" s="2038"/>
      <c r="F19" s="2038"/>
      <c r="G19" s="2038"/>
      <c r="H19" s="2038"/>
      <c r="I19" s="2038"/>
      <c r="J19" s="2038"/>
      <c r="K19" s="2038"/>
      <c r="L19" s="2038"/>
      <c r="M19" s="2038"/>
      <c r="N19" s="2038"/>
      <c r="O19" s="2038"/>
      <c r="P19" s="2038"/>
      <c r="Q19" s="2038"/>
      <c r="R19" s="2038"/>
      <c r="S19" s="2038"/>
      <c r="T19" s="2038"/>
      <c r="U19" s="2038"/>
      <c r="V19" s="2038"/>
      <c r="W19" s="2038"/>
      <c r="X19" s="2038"/>
      <c r="Y19" s="2038"/>
      <c r="Z19" s="2038"/>
      <c r="AA19" s="2039"/>
      <c r="AB19" s="441"/>
      <c r="AC19" s="2053"/>
      <c r="AD19" s="2053"/>
      <c r="AE19" s="2053"/>
      <c r="AF19" s="2053"/>
      <c r="AG19" s="2053"/>
      <c r="AH19" s="2053"/>
      <c r="AI19" s="2053"/>
      <c r="AJ19" s="2053"/>
      <c r="AK19" s="442"/>
    </row>
    <row r="20" spans="1:37" ht="15" customHeight="1">
      <c r="A20" s="1904"/>
      <c r="B20" s="1912" t="s">
        <v>649</v>
      </c>
      <c r="C20" s="1913"/>
      <c r="D20" s="1913"/>
      <c r="E20" s="1913"/>
      <c r="F20" s="1913"/>
      <c r="G20" s="1913"/>
      <c r="H20" s="1913"/>
      <c r="I20" s="1913"/>
      <c r="J20" s="443" t="s">
        <v>216</v>
      </c>
      <c r="K20" s="1913" t="s">
        <v>535</v>
      </c>
      <c r="L20" s="1913"/>
      <c r="M20" s="1913"/>
      <c r="N20" s="1913"/>
      <c r="O20" s="1913"/>
      <c r="P20" s="1913"/>
      <c r="Q20" s="1913"/>
      <c r="R20" s="444" t="s">
        <v>190</v>
      </c>
      <c r="S20" s="1913" t="s">
        <v>650</v>
      </c>
      <c r="T20" s="1913"/>
      <c r="U20" s="1913"/>
      <c r="V20" s="1913"/>
      <c r="W20" s="1913"/>
      <c r="X20" s="1913"/>
      <c r="Y20" s="1913"/>
      <c r="Z20" s="445"/>
      <c r="AA20" s="446"/>
      <c r="AB20" s="447"/>
      <c r="AC20" s="1920">
        <f>C21+L21-T21</f>
        <v>0</v>
      </c>
      <c r="AD20" s="1920"/>
      <c r="AE20" s="1920"/>
      <c r="AF20" s="1920"/>
      <c r="AG20" s="1920"/>
      <c r="AH20" s="1920"/>
      <c r="AI20" s="1920"/>
      <c r="AJ20" s="1920"/>
      <c r="AK20" s="1927" t="s">
        <v>60</v>
      </c>
    </row>
    <row r="21" spans="1:37" ht="21" customHeight="1">
      <c r="A21" s="1904"/>
      <c r="B21" s="448" t="s">
        <v>191</v>
      </c>
      <c r="C21" s="1926">
        <f>【入力シートⅠ】基礎数値!F25</f>
        <v>0</v>
      </c>
      <c r="D21" s="1926"/>
      <c r="E21" s="1926"/>
      <c r="F21" s="1926"/>
      <c r="G21" s="1926"/>
      <c r="H21" s="449" t="s">
        <v>192</v>
      </c>
      <c r="I21" s="449" t="s">
        <v>193</v>
      </c>
      <c r="J21" s="450" t="s">
        <v>189</v>
      </c>
      <c r="K21" s="451" t="s">
        <v>217</v>
      </c>
      <c r="L21" s="1926">
        <f>【入力シートⅠ】基礎数値!F17</f>
        <v>0</v>
      </c>
      <c r="M21" s="1926"/>
      <c r="N21" s="1926"/>
      <c r="O21" s="1926"/>
      <c r="P21" s="451" t="s">
        <v>60</v>
      </c>
      <c r="Q21" s="451" t="s">
        <v>218</v>
      </c>
      <c r="R21" s="452" t="s">
        <v>190</v>
      </c>
      <c r="S21" s="451" t="s">
        <v>191</v>
      </c>
      <c r="T21" s="1926">
        <f>【入力シートⅠ】基礎数値!F22</f>
        <v>0</v>
      </c>
      <c r="U21" s="1926"/>
      <c r="V21" s="1926"/>
      <c r="W21" s="1926"/>
      <c r="X21" s="451" t="s">
        <v>60</v>
      </c>
      <c r="Y21" s="451" t="s">
        <v>193</v>
      </c>
      <c r="Z21" s="452"/>
      <c r="AA21" s="453"/>
      <c r="AB21" s="454"/>
      <c r="AC21" s="1921"/>
      <c r="AD21" s="1921"/>
      <c r="AE21" s="1921"/>
      <c r="AF21" s="1921"/>
      <c r="AG21" s="1921"/>
      <c r="AH21" s="1921"/>
      <c r="AI21" s="1921"/>
      <c r="AJ21" s="1921"/>
      <c r="AK21" s="1928"/>
    </row>
    <row r="22" spans="1:37" ht="21" customHeight="1">
      <c r="A22" s="1904"/>
      <c r="B22" s="1914" t="s">
        <v>209</v>
      </c>
      <c r="C22" s="1915"/>
      <c r="D22" s="1916" t="s">
        <v>219</v>
      </c>
      <c r="E22" s="1916"/>
      <c r="F22" s="1916"/>
      <c r="G22" s="1916"/>
      <c r="H22" s="1916"/>
      <c r="I22" s="1916"/>
      <c r="J22" s="1916"/>
      <c r="K22" s="1916"/>
      <c r="L22" s="1916"/>
      <c r="M22" s="1916"/>
      <c r="N22" s="1916"/>
      <c r="O22" s="1916"/>
      <c r="P22" s="1916"/>
      <c r="Q22" s="1916"/>
      <c r="R22" s="1916"/>
      <c r="S22" s="1916"/>
      <c r="T22" s="1916"/>
      <c r="U22" s="1916"/>
      <c r="V22" s="1916"/>
      <c r="W22" s="1916"/>
      <c r="X22" s="1916"/>
      <c r="Y22" s="1916"/>
      <c r="Z22" s="1916"/>
      <c r="AA22" s="1917"/>
      <c r="AB22" s="301"/>
      <c r="AC22" s="429"/>
      <c r="AD22" s="429"/>
      <c r="AE22" s="429"/>
      <c r="AF22" s="429"/>
      <c r="AG22" s="429"/>
      <c r="AH22" s="429"/>
      <c r="AI22" s="429"/>
      <c r="AJ22" s="455"/>
      <c r="AK22" s="456"/>
    </row>
    <row r="23" spans="1:37" ht="15" customHeight="1">
      <c r="A23" s="1904"/>
      <c r="B23" s="2054" t="s">
        <v>384</v>
      </c>
      <c r="C23" s="2055"/>
      <c r="D23" s="2055"/>
      <c r="E23" s="2055"/>
      <c r="F23" s="2055"/>
      <c r="G23" s="2055"/>
      <c r="H23" s="2055"/>
      <c r="I23" s="2055"/>
      <c r="J23" s="457" t="s">
        <v>197</v>
      </c>
      <c r="K23" s="1919" t="s">
        <v>112</v>
      </c>
      <c r="L23" s="1919"/>
      <c r="M23" s="1919"/>
      <c r="N23" s="1919"/>
      <c r="O23" s="1919"/>
      <c r="P23" s="1919"/>
      <c r="Q23" s="1919"/>
      <c r="R23" s="457" t="s">
        <v>197</v>
      </c>
      <c r="S23" s="1919" t="s">
        <v>123</v>
      </c>
      <c r="T23" s="1919"/>
      <c r="U23" s="1919"/>
      <c r="V23" s="1919"/>
      <c r="W23" s="1919"/>
      <c r="X23" s="1919"/>
      <c r="Y23" s="1919"/>
      <c r="Z23" s="458"/>
      <c r="AA23" s="459"/>
      <c r="AB23" s="447"/>
      <c r="AC23" s="1920">
        <f>C24-L24-T24</f>
        <v>0</v>
      </c>
      <c r="AD23" s="1920"/>
      <c r="AE23" s="1920"/>
      <c r="AF23" s="1920"/>
      <c r="AG23" s="1920"/>
      <c r="AH23" s="1920"/>
      <c r="AI23" s="1920"/>
      <c r="AJ23" s="1920"/>
      <c r="AK23" s="1927" t="s">
        <v>60</v>
      </c>
    </row>
    <row r="24" spans="1:37" ht="21" customHeight="1">
      <c r="A24" s="1904"/>
      <c r="B24" s="460" t="s">
        <v>199</v>
      </c>
      <c r="C24" s="1926">
        <f>【入力シートⅠ】基礎数値!F18</f>
        <v>0</v>
      </c>
      <c r="D24" s="1926"/>
      <c r="E24" s="1926"/>
      <c r="F24" s="1926"/>
      <c r="G24" s="1926"/>
      <c r="H24" s="461" t="s">
        <v>60</v>
      </c>
      <c r="I24" s="461" t="s">
        <v>200</v>
      </c>
      <c r="J24" s="462" t="s">
        <v>197</v>
      </c>
      <c r="K24" s="461" t="s">
        <v>199</v>
      </c>
      <c r="L24" s="1926">
        <f>【入力シートⅠ】基礎数値!F14</f>
        <v>0</v>
      </c>
      <c r="M24" s="1926"/>
      <c r="N24" s="1926"/>
      <c r="O24" s="1926"/>
      <c r="P24" s="461" t="s">
        <v>60</v>
      </c>
      <c r="Q24" s="461" t="s">
        <v>200</v>
      </c>
      <c r="R24" s="462" t="s">
        <v>198</v>
      </c>
      <c r="S24" s="461" t="s">
        <v>199</v>
      </c>
      <c r="T24" s="1926">
        <f>【入力シートⅠ】基礎数値!F15</f>
        <v>0</v>
      </c>
      <c r="U24" s="1926"/>
      <c r="V24" s="1926"/>
      <c r="W24" s="1926"/>
      <c r="X24" s="461" t="s">
        <v>60</v>
      </c>
      <c r="Y24" s="461" t="s">
        <v>200</v>
      </c>
      <c r="Z24" s="1935" t="s">
        <v>201</v>
      </c>
      <c r="AA24" s="1936"/>
      <c r="AB24" s="463"/>
      <c r="AC24" s="1921"/>
      <c r="AD24" s="1921"/>
      <c r="AE24" s="1921"/>
      <c r="AF24" s="1921"/>
      <c r="AG24" s="1921"/>
      <c r="AH24" s="1921"/>
      <c r="AI24" s="1921"/>
      <c r="AJ24" s="1921"/>
      <c r="AK24" s="1928"/>
    </row>
    <row r="25" spans="1:37" ht="21" customHeight="1">
      <c r="A25" s="1904"/>
      <c r="B25" s="1914" t="s">
        <v>202</v>
      </c>
      <c r="C25" s="1915"/>
      <c r="D25" s="1937" t="s">
        <v>149</v>
      </c>
      <c r="E25" s="1937"/>
      <c r="F25" s="1937"/>
      <c r="G25" s="1937"/>
      <c r="H25" s="1937"/>
      <c r="I25" s="1937"/>
      <c r="J25" s="1937"/>
      <c r="K25" s="1937"/>
      <c r="L25" s="1937"/>
      <c r="M25" s="1937"/>
      <c r="N25" s="1937"/>
      <c r="O25" s="1937"/>
      <c r="P25" s="1937"/>
      <c r="Q25" s="1937"/>
      <c r="R25" s="1937"/>
      <c r="S25" s="1937"/>
      <c r="T25" s="1937"/>
      <c r="U25" s="1937"/>
      <c r="V25" s="1937"/>
      <c r="W25" s="1937"/>
      <c r="X25" s="1937"/>
      <c r="Y25" s="1937"/>
      <c r="Z25" s="1937"/>
      <c r="AA25" s="1938"/>
      <c r="AB25" s="464"/>
      <c r="AC25" s="464"/>
      <c r="AD25" s="464"/>
      <c r="AE25" s="464"/>
      <c r="AF25" s="464"/>
      <c r="AG25" s="464"/>
      <c r="AH25" s="464"/>
      <c r="AI25" s="464"/>
      <c r="AJ25" s="465"/>
      <c r="AK25" s="466"/>
    </row>
    <row r="26" spans="1:37" ht="15" customHeight="1">
      <c r="A26" s="1904"/>
      <c r="B26" s="1922" t="s">
        <v>747</v>
      </c>
      <c r="C26" s="1923"/>
      <c r="D26" s="1923"/>
      <c r="E26" s="1923"/>
      <c r="F26" s="1923"/>
      <c r="G26" s="1923"/>
      <c r="H26" s="467"/>
      <c r="I26" s="467" t="s">
        <v>746</v>
      </c>
      <c r="J26" s="467"/>
      <c r="K26" s="467" t="s">
        <v>748</v>
      </c>
      <c r="L26" s="467"/>
      <c r="M26" s="467"/>
      <c r="N26" s="467"/>
      <c r="O26" s="467"/>
      <c r="P26" s="467"/>
      <c r="Q26" s="468" t="s">
        <v>197</v>
      </c>
      <c r="R26" s="468"/>
      <c r="S26" s="1924" t="s">
        <v>124</v>
      </c>
      <c r="T26" s="1924"/>
      <c r="U26" s="1924"/>
      <c r="V26" s="1924"/>
      <c r="W26" s="1924"/>
      <c r="X26" s="468"/>
      <c r="Y26" s="469"/>
      <c r="Z26" s="470"/>
      <c r="AA26" s="471"/>
      <c r="AB26" s="472"/>
      <c r="AC26" s="1920">
        <f>C27+K27-S27</f>
        <v>0</v>
      </c>
      <c r="AD26" s="1920"/>
      <c r="AE26" s="1920"/>
      <c r="AF26" s="1920"/>
      <c r="AG26" s="1920"/>
      <c r="AH26" s="1920"/>
      <c r="AI26" s="1920"/>
      <c r="AJ26" s="1920"/>
      <c r="AK26" s="1931" t="s">
        <v>60</v>
      </c>
    </row>
    <row r="27" spans="1:37" ht="21" customHeight="1">
      <c r="A27" s="1904"/>
      <c r="B27" s="473" t="s">
        <v>199</v>
      </c>
      <c r="C27" s="1925">
        <f>【入力シートⅠ】基礎数値!F24</f>
        <v>0</v>
      </c>
      <c r="D27" s="1925"/>
      <c r="E27" s="1925"/>
      <c r="F27" s="1925"/>
      <c r="G27" s="474" t="s">
        <v>60</v>
      </c>
      <c r="H27" s="474" t="s">
        <v>114</v>
      </c>
      <c r="I27" s="475" t="s">
        <v>746</v>
      </c>
      <c r="J27" s="474" t="s">
        <v>106</v>
      </c>
      <c r="K27" s="1925">
        <f>【入力シートⅠ】基礎数値!F20</f>
        <v>0</v>
      </c>
      <c r="L27" s="1925"/>
      <c r="M27" s="1925"/>
      <c r="N27" s="1925"/>
      <c r="O27" s="474" t="s">
        <v>60</v>
      </c>
      <c r="P27" s="474" t="s">
        <v>114</v>
      </c>
      <c r="Q27" s="476" t="s">
        <v>197</v>
      </c>
      <c r="R27" s="449" t="s">
        <v>106</v>
      </c>
      <c r="S27" s="1926">
        <f>【入力シートⅠ】基礎数値!F12+【入力シートⅠ】基礎数値!F23</f>
        <v>0</v>
      </c>
      <c r="T27" s="1926"/>
      <c r="U27" s="1926"/>
      <c r="V27" s="1926"/>
      <c r="W27" s="1926"/>
      <c r="X27" s="449" t="s">
        <v>60</v>
      </c>
      <c r="Y27" s="449" t="s">
        <v>114</v>
      </c>
      <c r="Z27" s="1933" t="s">
        <v>220</v>
      </c>
      <c r="AA27" s="1934"/>
      <c r="AB27" s="477"/>
      <c r="AC27" s="1921"/>
      <c r="AD27" s="1921"/>
      <c r="AE27" s="1921"/>
      <c r="AF27" s="1921"/>
      <c r="AG27" s="1921"/>
      <c r="AH27" s="1921"/>
      <c r="AI27" s="1921"/>
      <c r="AJ27" s="1921"/>
      <c r="AK27" s="1932"/>
    </row>
    <row r="28" spans="1:37" ht="18" customHeight="1">
      <c r="A28" s="1904"/>
      <c r="B28" s="1943" t="s">
        <v>203</v>
      </c>
      <c r="C28" s="1944"/>
      <c r="D28" s="1947" t="s">
        <v>205</v>
      </c>
      <c r="E28" s="1947"/>
      <c r="F28" s="1947"/>
      <c r="G28" s="1947"/>
      <c r="H28" s="1947"/>
      <c r="I28" s="1947"/>
      <c r="J28" s="1947"/>
      <c r="K28" s="1947"/>
      <c r="L28" s="1947"/>
      <c r="M28" s="1947"/>
      <c r="N28" s="1947"/>
      <c r="O28" s="1947"/>
      <c r="P28" s="1947"/>
      <c r="Q28" s="1947"/>
      <c r="R28" s="1947"/>
      <c r="S28" s="1947"/>
      <c r="T28" s="1947"/>
      <c r="U28" s="1947"/>
      <c r="V28" s="1947"/>
      <c r="W28" s="1947"/>
      <c r="X28" s="1947"/>
      <c r="Y28" s="1947"/>
      <c r="Z28" s="1947"/>
      <c r="AA28" s="1948"/>
      <c r="AB28" s="464"/>
      <c r="AC28" s="2029">
        <f>【入力シートⅠ】基礎数値!F19</f>
        <v>0</v>
      </c>
      <c r="AD28" s="2029"/>
      <c r="AE28" s="2029"/>
      <c r="AF28" s="2029"/>
      <c r="AG28" s="2029"/>
      <c r="AH28" s="2029"/>
      <c r="AI28" s="2029"/>
      <c r="AJ28" s="2029"/>
      <c r="AK28" s="1939" t="s">
        <v>60</v>
      </c>
    </row>
    <row r="29" spans="1:37" ht="18" customHeight="1">
      <c r="A29" s="1904"/>
      <c r="B29" s="2056"/>
      <c r="C29" s="2057"/>
      <c r="D29" s="1941" t="s">
        <v>251</v>
      </c>
      <c r="E29" s="1941"/>
      <c r="F29" s="1941"/>
      <c r="G29" s="1941"/>
      <c r="H29" s="1941"/>
      <c r="I29" s="1941"/>
      <c r="J29" s="1941"/>
      <c r="K29" s="1941"/>
      <c r="L29" s="1941"/>
      <c r="M29" s="1941"/>
      <c r="N29" s="1941"/>
      <c r="O29" s="1941"/>
      <c r="P29" s="1941"/>
      <c r="Q29" s="1941"/>
      <c r="R29" s="1941"/>
      <c r="S29" s="1941"/>
      <c r="T29" s="1941"/>
      <c r="U29" s="1941"/>
      <c r="V29" s="1941"/>
      <c r="W29" s="1941"/>
      <c r="X29" s="1941"/>
      <c r="Y29" s="1941"/>
      <c r="Z29" s="1941"/>
      <c r="AA29" s="1942"/>
      <c r="AB29" s="478"/>
      <c r="AC29" s="1930"/>
      <c r="AD29" s="1930"/>
      <c r="AE29" s="1930"/>
      <c r="AF29" s="1930"/>
      <c r="AG29" s="1930"/>
      <c r="AH29" s="1930"/>
      <c r="AI29" s="1930"/>
      <c r="AJ29" s="1930"/>
      <c r="AK29" s="1940"/>
    </row>
    <row r="30" spans="1:37" ht="18" customHeight="1">
      <c r="A30" s="1904"/>
      <c r="B30" s="1943" t="s">
        <v>204</v>
      </c>
      <c r="C30" s="1944"/>
      <c r="D30" s="1947" t="s">
        <v>150</v>
      </c>
      <c r="E30" s="1947"/>
      <c r="F30" s="1947"/>
      <c r="G30" s="1947"/>
      <c r="H30" s="1947"/>
      <c r="I30" s="1947"/>
      <c r="J30" s="1947"/>
      <c r="K30" s="1947"/>
      <c r="L30" s="1947"/>
      <c r="M30" s="1947"/>
      <c r="N30" s="1947"/>
      <c r="O30" s="1947"/>
      <c r="P30" s="1947"/>
      <c r="Q30" s="1947"/>
      <c r="R30" s="1947"/>
      <c r="S30" s="1947"/>
      <c r="T30" s="1947"/>
      <c r="U30" s="1947"/>
      <c r="V30" s="1947"/>
      <c r="W30" s="1947"/>
      <c r="X30" s="1947"/>
      <c r="Y30" s="1947"/>
      <c r="Z30" s="1947"/>
      <c r="AA30" s="1948"/>
      <c r="AB30" s="464"/>
      <c r="AC30" s="2060"/>
      <c r="AD30" s="2060"/>
      <c r="AE30" s="2060"/>
      <c r="AF30" s="2060"/>
      <c r="AG30" s="2060"/>
      <c r="AH30" s="2060"/>
      <c r="AI30" s="2060"/>
      <c r="AJ30" s="2060"/>
      <c r="AK30" s="1950" t="s">
        <v>60</v>
      </c>
    </row>
    <row r="31" spans="1:37" ht="18" customHeight="1" thickBot="1">
      <c r="A31" s="1905"/>
      <c r="B31" s="2058"/>
      <c r="C31" s="2059"/>
      <c r="D31" s="2062" t="s">
        <v>255</v>
      </c>
      <c r="E31" s="2062"/>
      <c r="F31" s="2062"/>
      <c r="G31" s="2062"/>
      <c r="H31" s="2062"/>
      <c r="I31" s="2062"/>
      <c r="J31" s="2062"/>
      <c r="K31" s="2062"/>
      <c r="L31" s="2062"/>
      <c r="M31" s="2062"/>
      <c r="N31" s="2062"/>
      <c r="O31" s="2062"/>
      <c r="P31" s="2062"/>
      <c r="Q31" s="2062"/>
      <c r="R31" s="2062"/>
      <c r="S31" s="2062"/>
      <c r="T31" s="2062"/>
      <c r="U31" s="2062"/>
      <c r="V31" s="2062"/>
      <c r="W31" s="2062"/>
      <c r="X31" s="2062"/>
      <c r="Y31" s="2062"/>
      <c r="Z31" s="2062"/>
      <c r="AA31" s="2063"/>
      <c r="AB31" s="479"/>
      <c r="AC31" s="2061"/>
      <c r="AD31" s="2061"/>
      <c r="AE31" s="2061"/>
      <c r="AF31" s="2061"/>
      <c r="AG31" s="2061"/>
      <c r="AH31" s="2061"/>
      <c r="AI31" s="2061"/>
      <c r="AJ31" s="2061"/>
      <c r="AK31" s="1950"/>
    </row>
    <row r="32" spans="1:37" ht="24" customHeight="1" thickTop="1" thickBot="1">
      <c r="A32" s="480"/>
      <c r="B32" s="2078" t="s">
        <v>221</v>
      </c>
      <c r="C32" s="2079"/>
      <c r="D32" s="2080" t="s">
        <v>125</v>
      </c>
      <c r="E32" s="2080"/>
      <c r="F32" s="2080"/>
      <c r="G32" s="2080"/>
      <c r="H32" s="2080"/>
      <c r="I32" s="2080"/>
      <c r="J32" s="2080"/>
      <c r="K32" s="2080"/>
      <c r="L32" s="2080"/>
      <c r="M32" s="2080"/>
      <c r="N32" s="2080"/>
      <c r="O32" s="2080"/>
      <c r="P32" s="2080"/>
      <c r="Q32" s="2080"/>
      <c r="R32" s="2080"/>
      <c r="S32" s="2080"/>
      <c r="T32" s="2080"/>
      <c r="U32" s="2080"/>
      <c r="V32" s="2080"/>
      <c r="W32" s="2080"/>
      <c r="X32" s="2080"/>
      <c r="Y32" s="2080"/>
      <c r="Z32" s="2080"/>
      <c r="AA32" s="2081"/>
      <c r="AB32" s="481"/>
      <c r="AC32" s="2082">
        <f>AC20+AC23+AC26+AC28+AC30</f>
        <v>0</v>
      </c>
      <c r="AD32" s="2082"/>
      <c r="AE32" s="2082"/>
      <c r="AF32" s="2082"/>
      <c r="AG32" s="2082"/>
      <c r="AH32" s="2082"/>
      <c r="AI32" s="2082"/>
      <c r="AJ32" s="2082"/>
      <c r="AK32" s="482" t="s">
        <v>60</v>
      </c>
    </row>
    <row r="33" spans="1:37" ht="18" customHeight="1">
      <c r="A33" s="2083" t="s">
        <v>111</v>
      </c>
      <c r="B33" s="2085" t="s">
        <v>256</v>
      </c>
      <c r="C33" s="2086"/>
      <c r="D33" s="2086"/>
      <c r="E33" s="2086"/>
      <c r="F33" s="2086"/>
      <c r="G33" s="2086"/>
      <c r="H33" s="2086"/>
      <c r="I33" s="2086"/>
      <c r="J33" s="2086"/>
      <c r="K33" s="2086"/>
      <c r="L33" s="2086"/>
      <c r="M33" s="2086"/>
      <c r="N33" s="2086"/>
      <c r="O33" s="2086"/>
      <c r="P33" s="2086"/>
      <c r="Q33" s="2086"/>
      <c r="R33" s="2086"/>
      <c r="S33" s="2086"/>
      <c r="T33" s="2086"/>
      <c r="U33" s="2086"/>
      <c r="V33" s="2086"/>
      <c r="W33" s="2086"/>
      <c r="X33" s="2086"/>
      <c r="Y33" s="2086"/>
      <c r="Z33" s="2086"/>
      <c r="AA33" s="2086"/>
      <c r="AB33" s="2086"/>
      <c r="AC33" s="2086"/>
      <c r="AD33" s="2086"/>
      <c r="AE33" s="2086"/>
      <c r="AF33" s="2086"/>
      <c r="AG33" s="2086"/>
      <c r="AH33" s="2086"/>
      <c r="AI33" s="2086"/>
      <c r="AJ33" s="2086"/>
      <c r="AK33" s="2087"/>
    </row>
    <row r="34" spans="1:37" ht="18" customHeight="1">
      <c r="A34" s="2064"/>
      <c r="B34" s="2088"/>
      <c r="C34" s="2089"/>
      <c r="D34" s="2089"/>
      <c r="E34" s="2089"/>
      <c r="F34" s="2089"/>
      <c r="G34" s="2089"/>
      <c r="H34" s="2089"/>
      <c r="I34" s="2089"/>
      <c r="J34" s="2089"/>
      <c r="K34" s="2089"/>
      <c r="L34" s="2089"/>
      <c r="M34" s="2089"/>
      <c r="N34" s="2089"/>
      <c r="O34" s="2089"/>
      <c r="P34" s="2089"/>
      <c r="Q34" s="2089"/>
      <c r="R34" s="2089"/>
      <c r="S34" s="2089"/>
      <c r="T34" s="2089"/>
      <c r="U34" s="2089"/>
      <c r="V34" s="2089"/>
      <c r="W34" s="2089"/>
      <c r="X34" s="2089"/>
      <c r="Y34" s="2089"/>
      <c r="Z34" s="2089"/>
      <c r="AA34" s="2089"/>
      <c r="AB34" s="2089"/>
      <c r="AC34" s="2089"/>
      <c r="AD34" s="2089"/>
      <c r="AE34" s="2089"/>
      <c r="AF34" s="2089"/>
      <c r="AG34" s="2089"/>
      <c r="AH34" s="2089"/>
      <c r="AI34" s="2089"/>
      <c r="AJ34" s="2089"/>
      <c r="AK34" s="2090"/>
    </row>
    <row r="35" spans="1:37" ht="33.75" customHeight="1">
      <c r="A35" s="2064"/>
      <c r="B35" s="2071" t="s">
        <v>207</v>
      </c>
      <c r="C35" s="2072"/>
      <c r="D35" s="2091" t="s">
        <v>151</v>
      </c>
      <c r="E35" s="2091"/>
      <c r="F35" s="2091"/>
      <c r="G35" s="2091"/>
      <c r="H35" s="2091"/>
      <c r="I35" s="2091"/>
      <c r="J35" s="2091"/>
      <c r="K35" s="2091"/>
      <c r="L35" s="2091"/>
      <c r="M35" s="2091"/>
      <c r="N35" s="2091"/>
      <c r="O35" s="2091"/>
      <c r="P35" s="2091"/>
      <c r="Q35" s="2091"/>
      <c r="R35" s="2091"/>
      <c r="S35" s="2091"/>
      <c r="T35" s="2091"/>
      <c r="U35" s="2091"/>
      <c r="V35" s="2091"/>
      <c r="W35" s="2091"/>
      <c r="X35" s="2091"/>
      <c r="Y35" s="2091"/>
      <c r="Z35" s="2091"/>
      <c r="AA35" s="2092"/>
      <c r="AB35" s="483"/>
      <c r="AC35" s="2075"/>
      <c r="AD35" s="2075"/>
      <c r="AE35" s="2075"/>
      <c r="AF35" s="2075"/>
      <c r="AG35" s="2075"/>
      <c r="AH35" s="2075"/>
      <c r="AI35" s="2075"/>
      <c r="AJ35" s="2075"/>
      <c r="AK35" s="484" t="s">
        <v>60</v>
      </c>
    </row>
    <row r="36" spans="1:37" ht="33.75" customHeight="1" thickBot="1">
      <c r="A36" s="2084"/>
      <c r="B36" s="2093" t="s">
        <v>222</v>
      </c>
      <c r="C36" s="2094"/>
      <c r="D36" s="2095" t="s">
        <v>223</v>
      </c>
      <c r="E36" s="2095"/>
      <c r="F36" s="2095"/>
      <c r="G36" s="2095"/>
      <c r="H36" s="2095"/>
      <c r="I36" s="2095"/>
      <c r="J36" s="2095"/>
      <c r="K36" s="2095"/>
      <c r="L36" s="2095"/>
      <c r="M36" s="2095"/>
      <c r="N36" s="2095"/>
      <c r="O36" s="2095"/>
      <c r="P36" s="2095"/>
      <c r="Q36" s="2095"/>
      <c r="R36" s="2095"/>
      <c r="S36" s="2095"/>
      <c r="T36" s="2095"/>
      <c r="U36" s="2095"/>
      <c r="V36" s="2095"/>
      <c r="W36" s="2095"/>
      <c r="X36" s="2095"/>
      <c r="Y36" s="2095"/>
      <c r="Z36" s="2095"/>
      <c r="AA36" s="2096"/>
      <c r="AB36" s="485"/>
      <c r="AC36" s="2060"/>
      <c r="AD36" s="2060"/>
      <c r="AE36" s="2060"/>
      <c r="AF36" s="2060"/>
      <c r="AG36" s="2060"/>
      <c r="AH36" s="2060"/>
      <c r="AI36" s="2060"/>
      <c r="AJ36" s="2060"/>
      <c r="AK36" s="486" t="s">
        <v>60</v>
      </c>
    </row>
    <row r="37" spans="1:37" ht="24" customHeight="1" thickTop="1" thickBot="1">
      <c r="A37" s="487"/>
      <c r="B37" s="2078" t="s">
        <v>224</v>
      </c>
      <c r="C37" s="2079"/>
      <c r="D37" s="1964" t="s">
        <v>152</v>
      </c>
      <c r="E37" s="1964"/>
      <c r="F37" s="1964"/>
      <c r="G37" s="1964"/>
      <c r="H37" s="1964"/>
      <c r="I37" s="1964"/>
      <c r="J37" s="1964"/>
      <c r="K37" s="1964"/>
      <c r="L37" s="1964"/>
      <c r="M37" s="1964"/>
      <c r="N37" s="1964"/>
      <c r="O37" s="1964"/>
      <c r="P37" s="1964"/>
      <c r="Q37" s="1964"/>
      <c r="R37" s="1964"/>
      <c r="S37" s="1964"/>
      <c r="T37" s="1964"/>
      <c r="U37" s="1964"/>
      <c r="V37" s="1964"/>
      <c r="W37" s="1964"/>
      <c r="X37" s="1964"/>
      <c r="Y37" s="1964"/>
      <c r="Z37" s="1964"/>
      <c r="AA37" s="2105"/>
      <c r="AB37" s="481"/>
      <c r="AC37" s="2082">
        <f>+AC35+AC36</f>
        <v>0</v>
      </c>
      <c r="AD37" s="2082"/>
      <c r="AE37" s="2082"/>
      <c r="AF37" s="2082"/>
      <c r="AG37" s="2082"/>
      <c r="AH37" s="2082"/>
      <c r="AI37" s="2082"/>
      <c r="AJ37" s="2082"/>
      <c r="AK37" s="482" t="s">
        <v>60</v>
      </c>
    </row>
    <row r="38" spans="1:37" ht="18" customHeight="1">
      <c r="A38" s="2064" t="s">
        <v>763</v>
      </c>
      <c r="B38" s="2065" t="s">
        <v>257</v>
      </c>
      <c r="C38" s="2066"/>
      <c r="D38" s="2066"/>
      <c r="E38" s="2066"/>
      <c r="F38" s="2066"/>
      <c r="G38" s="2066"/>
      <c r="H38" s="2066"/>
      <c r="I38" s="2066"/>
      <c r="J38" s="2066"/>
      <c r="K38" s="2066"/>
      <c r="L38" s="2066"/>
      <c r="M38" s="2066"/>
      <c r="N38" s="2066"/>
      <c r="O38" s="2066"/>
      <c r="P38" s="2066"/>
      <c r="Q38" s="2066"/>
      <c r="R38" s="2066"/>
      <c r="S38" s="2066"/>
      <c r="T38" s="2066"/>
      <c r="U38" s="2066"/>
      <c r="V38" s="2066"/>
      <c r="W38" s="2066"/>
      <c r="X38" s="2066"/>
      <c r="Y38" s="2066"/>
      <c r="Z38" s="2066"/>
      <c r="AA38" s="2066"/>
      <c r="AB38" s="2066"/>
      <c r="AC38" s="2066"/>
      <c r="AD38" s="2066"/>
      <c r="AE38" s="2066"/>
      <c r="AF38" s="2066"/>
      <c r="AG38" s="2066"/>
      <c r="AH38" s="2066"/>
      <c r="AI38" s="2066"/>
      <c r="AJ38" s="2066"/>
      <c r="AK38" s="2067"/>
    </row>
    <row r="39" spans="1:37" ht="18" customHeight="1">
      <c r="A39" s="2064"/>
      <c r="B39" s="2068"/>
      <c r="C39" s="2069"/>
      <c r="D39" s="2069"/>
      <c r="E39" s="2069"/>
      <c r="F39" s="2069"/>
      <c r="G39" s="2069"/>
      <c r="H39" s="2069"/>
      <c r="I39" s="2069"/>
      <c r="J39" s="2069"/>
      <c r="K39" s="2069"/>
      <c r="L39" s="2069"/>
      <c r="M39" s="2069"/>
      <c r="N39" s="2069"/>
      <c r="O39" s="2069"/>
      <c r="P39" s="2069"/>
      <c r="Q39" s="2069"/>
      <c r="R39" s="2069"/>
      <c r="S39" s="2069"/>
      <c r="T39" s="2069"/>
      <c r="U39" s="2069"/>
      <c r="V39" s="2069"/>
      <c r="W39" s="2069"/>
      <c r="X39" s="2069"/>
      <c r="Y39" s="2069"/>
      <c r="Z39" s="2069"/>
      <c r="AA39" s="2069"/>
      <c r="AB39" s="2069"/>
      <c r="AC39" s="2069"/>
      <c r="AD39" s="2069"/>
      <c r="AE39" s="2069"/>
      <c r="AF39" s="2069"/>
      <c r="AG39" s="2069"/>
      <c r="AH39" s="2069"/>
      <c r="AI39" s="2069"/>
      <c r="AJ39" s="2069"/>
      <c r="AK39" s="2070"/>
    </row>
    <row r="40" spans="1:37" ht="33.75" customHeight="1">
      <c r="A40" s="2064"/>
      <c r="B40" s="2071" t="s">
        <v>225</v>
      </c>
      <c r="C40" s="2072"/>
      <c r="D40" s="2073" t="s">
        <v>226</v>
      </c>
      <c r="E40" s="2073"/>
      <c r="F40" s="2073"/>
      <c r="G40" s="2073"/>
      <c r="H40" s="2073"/>
      <c r="I40" s="2073"/>
      <c r="J40" s="2073"/>
      <c r="K40" s="2073"/>
      <c r="L40" s="2073"/>
      <c r="M40" s="2073"/>
      <c r="N40" s="2073"/>
      <c r="O40" s="2073"/>
      <c r="P40" s="2073"/>
      <c r="Q40" s="2073"/>
      <c r="R40" s="2073"/>
      <c r="S40" s="2073"/>
      <c r="T40" s="2073"/>
      <c r="U40" s="2073"/>
      <c r="V40" s="2073"/>
      <c r="W40" s="2073"/>
      <c r="X40" s="2073"/>
      <c r="Y40" s="2073"/>
      <c r="Z40" s="2073"/>
      <c r="AA40" s="2074"/>
      <c r="AB40" s="483"/>
      <c r="AC40" s="2075"/>
      <c r="AD40" s="2075"/>
      <c r="AE40" s="2075"/>
      <c r="AF40" s="2075"/>
      <c r="AG40" s="2075"/>
      <c r="AH40" s="2075"/>
      <c r="AI40" s="2075"/>
      <c r="AJ40" s="2075"/>
      <c r="AK40" s="488" t="s">
        <v>60</v>
      </c>
    </row>
    <row r="41" spans="1:37" ht="33.75" customHeight="1">
      <c r="A41" s="2064"/>
      <c r="B41" s="2076" t="s">
        <v>227</v>
      </c>
      <c r="C41" s="2077"/>
      <c r="D41" s="2097" t="s">
        <v>228</v>
      </c>
      <c r="E41" s="2097"/>
      <c r="F41" s="2097"/>
      <c r="G41" s="2097"/>
      <c r="H41" s="2097"/>
      <c r="I41" s="2097"/>
      <c r="J41" s="2097"/>
      <c r="K41" s="2097"/>
      <c r="L41" s="2097"/>
      <c r="M41" s="2097"/>
      <c r="N41" s="2097"/>
      <c r="O41" s="2097"/>
      <c r="P41" s="2097"/>
      <c r="Q41" s="2097"/>
      <c r="R41" s="2097"/>
      <c r="S41" s="2097"/>
      <c r="T41" s="2097"/>
      <c r="U41" s="2097"/>
      <c r="V41" s="2097"/>
      <c r="W41" s="2097"/>
      <c r="X41" s="2097"/>
      <c r="Y41" s="2097"/>
      <c r="Z41" s="2097"/>
      <c r="AA41" s="2098"/>
      <c r="AB41" s="489"/>
      <c r="AC41" s="2099"/>
      <c r="AD41" s="2099"/>
      <c r="AE41" s="2099"/>
      <c r="AF41" s="2099"/>
      <c r="AG41" s="2099"/>
      <c r="AH41" s="2099"/>
      <c r="AI41" s="2099"/>
      <c r="AJ41" s="2099"/>
      <c r="AK41" s="490" t="s">
        <v>60</v>
      </c>
    </row>
    <row r="42" spans="1:37" ht="33.75" customHeight="1">
      <c r="A42" s="2064"/>
      <c r="B42" s="2076" t="s">
        <v>229</v>
      </c>
      <c r="C42" s="2077"/>
      <c r="D42" s="2097" t="s">
        <v>230</v>
      </c>
      <c r="E42" s="2097"/>
      <c r="F42" s="2097"/>
      <c r="G42" s="2097"/>
      <c r="H42" s="2097"/>
      <c r="I42" s="2097"/>
      <c r="J42" s="2097"/>
      <c r="K42" s="2097"/>
      <c r="L42" s="2097"/>
      <c r="M42" s="2097"/>
      <c r="N42" s="2097"/>
      <c r="O42" s="2097"/>
      <c r="P42" s="2097"/>
      <c r="Q42" s="2097"/>
      <c r="R42" s="2097"/>
      <c r="S42" s="2097"/>
      <c r="T42" s="2097"/>
      <c r="U42" s="2097"/>
      <c r="V42" s="2097"/>
      <c r="W42" s="2097"/>
      <c r="X42" s="2097"/>
      <c r="Y42" s="2097"/>
      <c r="Z42" s="2097"/>
      <c r="AA42" s="2098"/>
      <c r="AB42" s="489"/>
      <c r="AC42" s="2099"/>
      <c r="AD42" s="2099"/>
      <c r="AE42" s="2099"/>
      <c r="AF42" s="2099"/>
      <c r="AG42" s="2099"/>
      <c r="AH42" s="2099"/>
      <c r="AI42" s="2099"/>
      <c r="AJ42" s="2099"/>
      <c r="AK42" s="490" t="s">
        <v>60</v>
      </c>
    </row>
    <row r="43" spans="1:37" ht="33.75" customHeight="1" thickBot="1">
      <c r="A43" s="2064"/>
      <c r="B43" s="2100" t="s">
        <v>231</v>
      </c>
      <c r="C43" s="2101"/>
      <c r="D43" s="2102" t="s">
        <v>232</v>
      </c>
      <c r="E43" s="2102"/>
      <c r="F43" s="2102"/>
      <c r="G43" s="2102"/>
      <c r="H43" s="2102"/>
      <c r="I43" s="2102"/>
      <c r="J43" s="2102"/>
      <c r="K43" s="2102"/>
      <c r="L43" s="2102"/>
      <c r="M43" s="2102"/>
      <c r="N43" s="2102"/>
      <c r="O43" s="2102"/>
      <c r="P43" s="2102"/>
      <c r="Q43" s="2102"/>
      <c r="R43" s="2102"/>
      <c r="S43" s="2102"/>
      <c r="T43" s="2102"/>
      <c r="U43" s="2102"/>
      <c r="V43" s="2102"/>
      <c r="W43" s="2102"/>
      <c r="X43" s="2102"/>
      <c r="Y43" s="2102"/>
      <c r="Z43" s="2102"/>
      <c r="AA43" s="2103"/>
      <c r="AB43" s="491"/>
      <c r="AC43" s="2104"/>
      <c r="AD43" s="2104"/>
      <c r="AE43" s="2104"/>
      <c r="AF43" s="2104"/>
      <c r="AG43" s="2104"/>
      <c r="AH43" s="2104"/>
      <c r="AI43" s="2104"/>
      <c r="AJ43" s="2104"/>
      <c r="AK43" s="492" t="s">
        <v>60</v>
      </c>
    </row>
    <row r="44" spans="1:37" ht="24" customHeight="1" thickTop="1" thickBot="1">
      <c r="A44" s="480"/>
      <c r="B44" s="2078" t="s">
        <v>233</v>
      </c>
      <c r="C44" s="2112"/>
      <c r="D44" s="2113" t="s">
        <v>571</v>
      </c>
      <c r="E44" s="2113"/>
      <c r="F44" s="2113"/>
      <c r="G44" s="2113"/>
      <c r="H44" s="2113"/>
      <c r="I44" s="2113"/>
      <c r="J44" s="2113"/>
      <c r="K44" s="2113"/>
      <c r="L44" s="2113"/>
      <c r="M44" s="2113"/>
      <c r="N44" s="2113"/>
      <c r="O44" s="2113"/>
      <c r="P44" s="2113"/>
      <c r="Q44" s="2113"/>
      <c r="R44" s="2113"/>
      <c r="S44" s="2113"/>
      <c r="T44" s="2113"/>
      <c r="U44" s="2113"/>
      <c r="V44" s="2113"/>
      <c r="W44" s="2113"/>
      <c r="X44" s="2113"/>
      <c r="Y44" s="2113"/>
      <c r="Z44" s="2113"/>
      <c r="AA44" s="2114"/>
      <c r="AB44" s="481"/>
      <c r="AC44" s="2082">
        <f>AC40+AC41+AC42+AC43</f>
        <v>0</v>
      </c>
      <c r="AD44" s="2082"/>
      <c r="AE44" s="2082"/>
      <c r="AF44" s="2082"/>
      <c r="AG44" s="2082"/>
      <c r="AH44" s="2082"/>
      <c r="AI44" s="2082"/>
      <c r="AJ44" s="2082"/>
      <c r="AK44" s="482" t="s">
        <v>60</v>
      </c>
    </row>
    <row r="45" spans="1:37" ht="24" customHeight="1" thickTop="1" thickBot="1">
      <c r="A45" s="493"/>
      <c r="B45" s="2106" t="s">
        <v>234</v>
      </c>
      <c r="C45" s="2115"/>
      <c r="D45" s="2116" t="s">
        <v>153</v>
      </c>
      <c r="E45" s="2116"/>
      <c r="F45" s="2116"/>
      <c r="G45" s="2116"/>
      <c r="H45" s="2116"/>
      <c r="I45" s="2116"/>
      <c r="J45" s="2116"/>
      <c r="K45" s="2116"/>
      <c r="L45" s="2116"/>
      <c r="M45" s="2116"/>
      <c r="N45" s="2116"/>
      <c r="O45" s="2116"/>
      <c r="P45" s="2116"/>
      <c r="Q45" s="2116"/>
      <c r="R45" s="2116"/>
      <c r="S45" s="2116"/>
      <c r="T45" s="2116"/>
      <c r="U45" s="2116"/>
      <c r="V45" s="2116"/>
      <c r="W45" s="2116"/>
      <c r="X45" s="2116"/>
      <c r="Y45" s="2116"/>
      <c r="Z45" s="2116"/>
      <c r="AA45" s="2117"/>
      <c r="AB45" s="494"/>
      <c r="AC45" s="2082">
        <f>AC32+AC37</f>
        <v>0</v>
      </c>
      <c r="AD45" s="2082"/>
      <c r="AE45" s="2082"/>
      <c r="AF45" s="2082"/>
      <c r="AG45" s="2082"/>
      <c r="AH45" s="2082"/>
      <c r="AI45" s="2082"/>
      <c r="AJ45" s="2082"/>
      <c r="AK45" s="495" t="s">
        <v>60</v>
      </c>
    </row>
    <row r="46" spans="1:37" ht="22.5" customHeight="1" thickTop="1" thickBot="1">
      <c r="A46" s="496"/>
      <c r="B46" s="2106" t="s">
        <v>235</v>
      </c>
      <c r="C46" s="2107"/>
      <c r="D46" s="2108" t="s">
        <v>154</v>
      </c>
      <c r="E46" s="2108"/>
      <c r="F46" s="2108"/>
      <c r="G46" s="2108"/>
      <c r="H46" s="2108"/>
      <c r="I46" s="2108"/>
      <c r="J46" s="2108"/>
      <c r="K46" s="2108"/>
      <c r="L46" s="2108"/>
      <c r="M46" s="2108"/>
      <c r="N46" s="2108"/>
      <c r="O46" s="2108"/>
      <c r="P46" s="2108"/>
      <c r="Q46" s="2108"/>
      <c r="R46" s="2108"/>
      <c r="S46" s="2108"/>
      <c r="T46" s="2108"/>
      <c r="U46" s="2108"/>
      <c r="V46" s="2108"/>
      <c r="W46" s="2108"/>
      <c r="X46" s="2108"/>
      <c r="Y46" s="2108"/>
      <c r="Z46" s="2108"/>
      <c r="AA46" s="2109"/>
      <c r="AB46" s="494"/>
      <c r="AC46" s="2082">
        <f>AC37+AC44</f>
        <v>0</v>
      </c>
      <c r="AD46" s="2082"/>
      <c r="AE46" s="2082"/>
      <c r="AF46" s="2082"/>
      <c r="AG46" s="2082"/>
      <c r="AH46" s="2082"/>
      <c r="AI46" s="2082"/>
      <c r="AJ46" s="2082"/>
      <c r="AK46" s="495" t="s">
        <v>60</v>
      </c>
    </row>
    <row r="47" spans="1:37" ht="16.5" customHeight="1">
      <c r="A47" s="497"/>
      <c r="B47" s="2110"/>
      <c r="C47" s="2111"/>
      <c r="D47" s="2111"/>
      <c r="E47" s="2111"/>
      <c r="F47" s="2111"/>
      <c r="G47" s="2111"/>
      <c r="H47" s="2111"/>
      <c r="I47" s="2111"/>
      <c r="J47" s="2111"/>
      <c r="K47" s="2111"/>
      <c r="L47" s="2111"/>
      <c r="M47" s="2111"/>
      <c r="N47" s="2111"/>
      <c r="O47" s="2111"/>
      <c r="P47" s="2111"/>
      <c r="Q47" s="2111"/>
      <c r="R47" s="2111"/>
      <c r="S47" s="2111"/>
      <c r="T47" s="2111"/>
      <c r="U47" s="2111"/>
      <c r="V47" s="2111"/>
      <c r="W47" s="2111"/>
      <c r="X47" s="2111"/>
      <c r="Y47" s="2111"/>
      <c r="Z47" s="2111"/>
      <c r="AA47" s="2111"/>
      <c r="AB47" s="2111"/>
      <c r="AC47" s="2111"/>
      <c r="AD47" s="2111"/>
      <c r="AE47" s="2111"/>
      <c r="AF47" s="2111"/>
      <c r="AG47" s="2111"/>
      <c r="AH47" s="2111"/>
      <c r="AI47" s="2111"/>
      <c r="AJ47" s="2111"/>
      <c r="AK47" s="2111"/>
    </row>
    <row r="48" spans="1:37" ht="13.5" customHeight="1">
      <c r="B48" s="2019"/>
      <c r="C48" s="2020"/>
      <c r="D48" s="2020"/>
      <c r="E48" s="2020"/>
      <c r="F48" s="2020"/>
      <c r="G48" s="2020"/>
      <c r="H48" s="2020"/>
      <c r="I48" s="2020"/>
      <c r="J48" s="2020"/>
      <c r="K48" s="2020"/>
      <c r="L48" s="2020"/>
      <c r="M48" s="2020"/>
      <c r="N48" s="2020"/>
      <c r="O48" s="2020"/>
      <c r="P48" s="2020"/>
      <c r="Q48" s="2020"/>
      <c r="R48" s="2020"/>
      <c r="S48" s="2020"/>
      <c r="T48" s="2020"/>
      <c r="U48" s="2020"/>
      <c r="V48" s="2020"/>
      <c r="W48" s="2020"/>
      <c r="X48" s="2020"/>
      <c r="Y48" s="2020"/>
      <c r="Z48" s="2020"/>
      <c r="AA48" s="2020"/>
      <c r="AB48" s="2020"/>
      <c r="AC48" s="2020"/>
      <c r="AD48" s="2020"/>
      <c r="AE48" s="2020"/>
      <c r="AF48" s="2020"/>
      <c r="AG48" s="2020"/>
      <c r="AH48" s="2020"/>
      <c r="AI48" s="2020"/>
      <c r="AJ48" s="2020"/>
      <c r="AK48" s="2020"/>
    </row>
    <row r="49" spans="2:37">
      <c r="B49" s="2019"/>
      <c r="C49" s="2020"/>
      <c r="D49" s="2020"/>
      <c r="E49" s="2020"/>
      <c r="F49" s="2020"/>
      <c r="G49" s="2020"/>
      <c r="H49" s="2020"/>
      <c r="I49" s="2020"/>
      <c r="J49" s="2020"/>
      <c r="K49" s="2020"/>
      <c r="L49" s="2020"/>
      <c r="M49" s="2020"/>
      <c r="N49" s="2020"/>
      <c r="O49" s="2020"/>
      <c r="P49" s="2020"/>
      <c r="Q49" s="2020"/>
      <c r="R49" s="2020"/>
      <c r="S49" s="2020"/>
      <c r="T49" s="2020"/>
      <c r="U49" s="2020"/>
      <c r="V49" s="2020"/>
      <c r="W49" s="2020"/>
      <c r="X49" s="2020"/>
      <c r="Y49" s="2020"/>
      <c r="Z49" s="2020"/>
      <c r="AA49" s="2020"/>
      <c r="AB49" s="2020"/>
      <c r="AC49" s="2020"/>
      <c r="AD49" s="2020"/>
      <c r="AE49" s="2020"/>
      <c r="AF49" s="2020"/>
      <c r="AG49" s="2020"/>
      <c r="AH49" s="2020"/>
      <c r="AI49" s="2020"/>
      <c r="AJ49" s="2020"/>
      <c r="AK49" s="2020"/>
    </row>
  </sheetData>
  <mergeCells count="111">
    <mergeCell ref="AC36:AJ36"/>
    <mergeCell ref="B37:C37"/>
    <mergeCell ref="D37:AA37"/>
    <mergeCell ref="AC37:AJ37"/>
    <mergeCell ref="B46:C46"/>
    <mergeCell ref="D46:AA46"/>
    <mergeCell ref="AC46:AJ46"/>
    <mergeCell ref="B47:AK47"/>
    <mergeCell ref="B44:C44"/>
    <mergeCell ref="D44:AA44"/>
    <mergeCell ref="AC44:AJ44"/>
    <mergeCell ref="B45:C45"/>
    <mergeCell ref="D45:AA45"/>
    <mergeCell ref="AC45:AJ45"/>
    <mergeCell ref="A38:A43"/>
    <mergeCell ref="B38:AK39"/>
    <mergeCell ref="B40:C40"/>
    <mergeCell ref="D40:AA40"/>
    <mergeCell ref="AC40:AJ40"/>
    <mergeCell ref="B41:C41"/>
    <mergeCell ref="B32:C32"/>
    <mergeCell ref="D32:AA32"/>
    <mergeCell ref="AC32:AJ32"/>
    <mergeCell ref="A33:A36"/>
    <mergeCell ref="B33:AK34"/>
    <mergeCell ref="B35:C35"/>
    <mergeCell ref="D35:AA35"/>
    <mergeCell ref="AC35:AJ35"/>
    <mergeCell ref="B36:C36"/>
    <mergeCell ref="D36:AA36"/>
    <mergeCell ref="D41:AA41"/>
    <mergeCell ref="AC41:AJ41"/>
    <mergeCell ref="B42:C42"/>
    <mergeCell ref="D42:AA42"/>
    <mergeCell ref="AC42:AJ42"/>
    <mergeCell ref="B43:C43"/>
    <mergeCell ref="D43:AA43"/>
    <mergeCell ref="AC43:AJ43"/>
    <mergeCell ref="B28:C29"/>
    <mergeCell ref="D28:AA28"/>
    <mergeCell ref="AC28:AJ29"/>
    <mergeCell ref="AK28:AK29"/>
    <mergeCell ref="D29:AA29"/>
    <mergeCell ref="B30:C31"/>
    <mergeCell ref="D30:AA30"/>
    <mergeCell ref="AC30:AJ31"/>
    <mergeCell ref="AK30:AK31"/>
    <mergeCell ref="D31:AA31"/>
    <mergeCell ref="AC26:AJ27"/>
    <mergeCell ref="AK26:AK27"/>
    <mergeCell ref="Z27:AA27"/>
    <mergeCell ref="AK23:AK24"/>
    <mergeCell ref="C24:G24"/>
    <mergeCell ref="L24:O24"/>
    <mergeCell ref="T24:W24"/>
    <mergeCell ref="Z24:AA24"/>
    <mergeCell ref="B25:C25"/>
    <mergeCell ref="D25:AA25"/>
    <mergeCell ref="B26:G26"/>
    <mergeCell ref="C27:F27"/>
    <mergeCell ref="K27:N27"/>
    <mergeCell ref="S26:W26"/>
    <mergeCell ref="S27:W27"/>
    <mergeCell ref="AC19:AJ19"/>
    <mergeCell ref="B20:I20"/>
    <mergeCell ref="B22:C22"/>
    <mergeCell ref="D22:AA22"/>
    <mergeCell ref="B23:I23"/>
    <mergeCell ref="K23:Q23"/>
    <mergeCell ref="S23:Y23"/>
    <mergeCell ref="AC23:AJ24"/>
    <mergeCell ref="K20:Q20"/>
    <mergeCell ref="S20:Y20"/>
    <mergeCell ref="AC20:AJ21"/>
    <mergeCell ref="A1:Y1"/>
    <mergeCell ref="A2:Y2"/>
    <mergeCell ref="A4:AK4"/>
    <mergeCell ref="A6:A7"/>
    <mergeCell ref="B6:J7"/>
    <mergeCell ref="K6:Z7"/>
    <mergeCell ref="AA6:AK7"/>
    <mergeCell ref="AK10:AK11"/>
    <mergeCell ref="M11:T11"/>
    <mergeCell ref="W11:X11"/>
    <mergeCell ref="Y11:Z11"/>
    <mergeCell ref="U9:Y9"/>
    <mergeCell ref="U10:Y10"/>
    <mergeCell ref="B48:AK48"/>
    <mergeCell ref="B49:AK49"/>
    <mergeCell ref="B8:J8"/>
    <mergeCell ref="K8:Z8"/>
    <mergeCell ref="AB8:AJ8"/>
    <mergeCell ref="A9:A11"/>
    <mergeCell ref="B9:J11"/>
    <mergeCell ref="AB10:AJ11"/>
    <mergeCell ref="A12:A13"/>
    <mergeCell ref="B12:J13"/>
    <mergeCell ref="K12:Z13"/>
    <mergeCell ref="AB12:AJ13"/>
    <mergeCell ref="AK12:AK13"/>
    <mergeCell ref="AK20:AK21"/>
    <mergeCell ref="C21:G21"/>
    <mergeCell ref="L21:O21"/>
    <mergeCell ref="T21:W21"/>
    <mergeCell ref="B15:AK15"/>
    <mergeCell ref="A16:AK16"/>
    <mergeCell ref="B18:AA18"/>
    <mergeCell ref="AB18:AK18"/>
    <mergeCell ref="A19:A31"/>
    <mergeCell ref="B19:C19"/>
    <mergeCell ref="D19:AA19"/>
  </mergeCells>
  <phoneticPr fontId="7"/>
  <printOptions horizontalCentered="1"/>
  <pageMargins left="0.35433070866141736" right="0.35433070866141736" top="0.39370078740157483" bottom="0.35433070866141736" header="0.15748031496062992" footer="0.15748031496062992"/>
  <pageSetup paperSize="9" scale="90" orientation="portrait" r:id="rId1"/>
  <headerFooter alignWithMargins="0">
    <oddFooter>&amp;C-会計&amp;A-</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83"/>
  <sheetViews>
    <sheetView view="pageBreakPreview" zoomScaleNormal="100" zoomScaleSheetLayoutView="100" workbookViewId="0">
      <selection activeCell="C30" sqref="C30:O30"/>
    </sheetView>
  </sheetViews>
  <sheetFormatPr defaultColWidth="9" defaultRowHeight="13.5"/>
  <cols>
    <col min="1" max="2" width="2.125" style="300" customWidth="1"/>
    <col min="3" max="38" width="2.75" style="300" customWidth="1"/>
    <col min="39" max="42" width="2.5" style="300" customWidth="1"/>
    <col min="43" max="73" width="2.625" style="300" customWidth="1"/>
    <col min="74" max="16384" width="9" style="300"/>
  </cols>
  <sheetData>
    <row r="1" spans="1:48" ht="24" customHeight="1">
      <c r="A1" s="2040" t="s">
        <v>253</v>
      </c>
      <c r="B1" s="2041"/>
      <c r="C1" s="2041"/>
      <c r="D1" s="2041"/>
      <c r="E1" s="2041"/>
      <c r="F1" s="2041"/>
      <c r="G1" s="2041"/>
      <c r="H1" s="2041"/>
      <c r="I1" s="2041"/>
      <c r="J1" s="2041"/>
      <c r="K1" s="2041"/>
      <c r="L1" s="2041"/>
      <c r="M1" s="2041"/>
      <c r="N1" s="2041"/>
      <c r="O1" s="2041"/>
      <c r="P1" s="2041"/>
      <c r="Q1" s="2041"/>
      <c r="R1" s="2041"/>
      <c r="S1" s="2041"/>
      <c r="T1" s="2041"/>
      <c r="U1" s="2041"/>
      <c r="V1" s="2041"/>
      <c r="W1" s="2041"/>
      <c r="X1" s="2041"/>
      <c r="Y1" s="2041"/>
      <c r="Z1" s="2041"/>
      <c r="AA1" s="2041"/>
      <c r="AB1" s="2041"/>
      <c r="AC1" s="2042"/>
      <c r="AD1" s="299"/>
      <c r="AE1" s="299"/>
      <c r="AF1" s="299"/>
      <c r="AG1" s="299"/>
      <c r="AH1" s="299"/>
      <c r="AI1" s="299"/>
      <c r="AJ1" s="299"/>
      <c r="AK1" s="299"/>
    </row>
    <row r="2" spans="1:48" ht="24" customHeight="1" thickBot="1">
      <c r="A2" s="1866" t="s">
        <v>258</v>
      </c>
      <c r="B2" s="1867"/>
      <c r="C2" s="1867"/>
      <c r="D2" s="1867"/>
      <c r="E2" s="1867"/>
      <c r="F2" s="1867"/>
      <c r="G2" s="1867"/>
      <c r="H2" s="1867"/>
      <c r="I2" s="1867"/>
      <c r="J2" s="1867"/>
      <c r="K2" s="1867"/>
      <c r="L2" s="1867"/>
      <c r="M2" s="1867"/>
      <c r="N2" s="1867"/>
      <c r="O2" s="1867"/>
      <c r="P2" s="1867"/>
      <c r="Q2" s="1867"/>
      <c r="R2" s="1867"/>
      <c r="S2" s="1867"/>
      <c r="T2" s="1867"/>
      <c r="U2" s="1867"/>
      <c r="V2" s="1867"/>
      <c r="W2" s="1867"/>
      <c r="X2" s="1867"/>
      <c r="Y2" s="1867"/>
      <c r="Z2" s="1867"/>
      <c r="AA2" s="1867"/>
      <c r="AB2" s="1867"/>
      <c r="AC2" s="1868"/>
      <c r="AD2" s="299"/>
      <c r="AE2" s="299"/>
      <c r="AF2" s="299"/>
      <c r="AG2" s="299"/>
      <c r="AH2" s="299"/>
      <c r="AI2" s="299"/>
      <c r="AJ2" s="299"/>
      <c r="AK2" s="299"/>
    </row>
    <row r="3" spans="1:48" ht="13.5" customHeight="1"/>
    <row r="4" spans="1:48" ht="25.5" customHeight="1">
      <c r="A4" s="1297" t="s">
        <v>173</v>
      </c>
      <c r="B4" s="1297"/>
      <c r="C4" s="1297"/>
      <c r="D4" s="1297"/>
      <c r="E4" s="1297"/>
      <c r="F4" s="1297"/>
      <c r="G4" s="1297"/>
      <c r="H4" s="1297"/>
      <c r="I4" s="1297"/>
      <c r="J4" s="1297"/>
      <c r="K4" s="1297"/>
      <c r="L4" s="1297"/>
      <c r="M4" s="1297"/>
      <c r="N4" s="1297"/>
      <c r="O4" s="1297"/>
      <c r="P4" s="1297"/>
      <c r="Q4" s="1297"/>
      <c r="R4" s="1297"/>
      <c r="S4" s="1297"/>
      <c r="T4" s="1297"/>
      <c r="U4" s="1297"/>
      <c r="V4" s="1297"/>
      <c r="W4" s="1297"/>
      <c r="X4" s="1297"/>
      <c r="Y4" s="1297"/>
      <c r="Z4" s="1297"/>
      <c r="AA4" s="1297"/>
      <c r="AB4" s="1297"/>
      <c r="AC4" s="1297"/>
      <c r="AD4" s="1297"/>
      <c r="AE4" s="1297"/>
      <c r="AF4" s="1297"/>
      <c r="AG4" s="1297"/>
      <c r="AH4" s="1297"/>
      <c r="AI4" s="1297"/>
      <c r="AJ4" s="1297"/>
      <c r="AK4" s="1297"/>
      <c r="AL4" s="1297"/>
    </row>
    <row r="5" spans="1:48" ht="4.5" customHeight="1" thickBot="1">
      <c r="A5" s="301"/>
      <c r="B5" s="302"/>
      <c r="C5" s="302"/>
      <c r="D5" s="302"/>
      <c r="E5" s="302"/>
      <c r="F5" s="302"/>
      <c r="G5" s="302"/>
      <c r="H5" s="302"/>
      <c r="I5" s="303"/>
      <c r="J5" s="303"/>
      <c r="K5" s="303"/>
      <c r="L5" s="303"/>
      <c r="M5" s="304"/>
      <c r="N5" s="304"/>
      <c r="O5" s="304"/>
      <c r="P5" s="304"/>
      <c r="Q5" s="304"/>
      <c r="R5" s="304"/>
      <c r="S5" s="304"/>
      <c r="T5" s="304"/>
      <c r="U5" s="304"/>
      <c r="V5" s="304"/>
      <c r="W5" s="304"/>
      <c r="X5" s="304"/>
      <c r="Y5" s="304"/>
      <c r="Z5" s="304"/>
      <c r="AA5" s="304"/>
      <c r="AB5" s="305"/>
      <c r="AC5" s="305"/>
      <c r="AD5" s="305"/>
      <c r="AE5" s="305"/>
      <c r="AF5" s="305"/>
      <c r="AG5" s="305"/>
      <c r="AH5" s="305"/>
      <c r="AI5" s="305"/>
      <c r="AJ5" s="305"/>
      <c r="AK5" s="305"/>
      <c r="AL5" s="305"/>
    </row>
    <row r="6" spans="1:48" ht="15" thickBot="1">
      <c r="A6" s="2154"/>
      <c r="B6" s="2155"/>
      <c r="C6" s="1869" t="s">
        <v>35</v>
      </c>
      <c r="D6" s="1182"/>
      <c r="E6" s="1182"/>
      <c r="F6" s="1182"/>
      <c r="G6" s="1182"/>
      <c r="H6" s="1182"/>
      <c r="I6" s="1182"/>
      <c r="J6" s="1182"/>
      <c r="K6" s="1182"/>
      <c r="L6" s="1182"/>
      <c r="M6" s="1182"/>
      <c r="N6" s="1182"/>
      <c r="O6" s="1182"/>
      <c r="P6" s="1182"/>
      <c r="Q6" s="1182"/>
      <c r="R6" s="1182"/>
      <c r="S6" s="1182"/>
      <c r="T6" s="1182"/>
      <c r="U6" s="1182"/>
      <c r="V6" s="1182"/>
      <c r="W6" s="1182"/>
      <c r="X6" s="1182"/>
      <c r="Y6" s="1182"/>
      <c r="Z6" s="1182"/>
      <c r="AA6" s="306"/>
      <c r="AB6" s="307"/>
      <c r="AC6" s="1869" t="s">
        <v>36</v>
      </c>
      <c r="AD6" s="1182"/>
      <c r="AE6" s="1182"/>
      <c r="AF6" s="1182"/>
      <c r="AG6" s="1182"/>
      <c r="AH6" s="1182"/>
      <c r="AI6" s="1182"/>
      <c r="AJ6" s="1182"/>
      <c r="AK6" s="1182"/>
      <c r="AL6" s="1870"/>
      <c r="AM6" s="305"/>
      <c r="AN6" s="305"/>
      <c r="AO6" s="308"/>
      <c r="AP6" s="308"/>
      <c r="AQ6" s="308"/>
      <c r="AR6" s="308"/>
      <c r="AS6" s="308"/>
      <c r="AT6" s="308"/>
      <c r="AU6" s="308"/>
      <c r="AV6" s="308"/>
    </row>
    <row r="7" spans="1:48" ht="20.25" customHeight="1" thickTop="1">
      <c r="A7" s="2150" t="s">
        <v>126</v>
      </c>
      <c r="B7" s="2151"/>
      <c r="C7" s="2153" t="s">
        <v>657</v>
      </c>
      <c r="D7" s="1909"/>
      <c r="E7" s="1909"/>
      <c r="F7" s="1909"/>
      <c r="G7" s="1909"/>
      <c r="H7" s="1909"/>
      <c r="I7" s="1909"/>
      <c r="J7" s="1909"/>
      <c r="K7" s="1909"/>
      <c r="L7" s="1909"/>
      <c r="M7" s="1909"/>
      <c r="N7" s="1909"/>
      <c r="O7" s="1909"/>
      <c r="P7" s="1909"/>
      <c r="Q7" s="1909"/>
      <c r="R7" s="1909"/>
      <c r="S7" s="1909"/>
      <c r="T7" s="1909"/>
      <c r="U7" s="1909"/>
      <c r="V7" s="1909"/>
      <c r="W7" s="1909"/>
      <c r="X7" s="1909"/>
      <c r="Y7" s="1909"/>
      <c r="Z7" s="1909"/>
      <c r="AA7" s="1909"/>
      <c r="AB7" s="1910"/>
      <c r="AC7" s="309"/>
      <c r="AD7" s="2152">
        <f>IF(【入力シートⅠ】基礎数値!F34&gt;0,"",-【入力シートⅠ】基礎数値!F34)</f>
        <v>0</v>
      </c>
      <c r="AE7" s="2152"/>
      <c r="AF7" s="2152"/>
      <c r="AG7" s="2152"/>
      <c r="AH7" s="2152"/>
      <c r="AI7" s="2152"/>
      <c r="AJ7" s="2152"/>
      <c r="AK7" s="2152"/>
      <c r="AL7" s="310" t="s">
        <v>60</v>
      </c>
      <c r="AM7" s="305"/>
      <c r="AN7" s="305"/>
      <c r="AO7" s="2166"/>
      <c r="AP7" s="2166"/>
      <c r="AQ7" s="2166"/>
      <c r="AR7" s="2166"/>
      <c r="AS7" s="2166"/>
      <c r="AT7" s="2166"/>
      <c r="AU7" s="2166"/>
      <c r="AV7" s="2166"/>
    </row>
    <row r="8" spans="1:48" ht="20.25" customHeight="1">
      <c r="A8" s="2138" t="s">
        <v>127</v>
      </c>
      <c r="B8" s="2139"/>
      <c r="C8" s="2143" t="s">
        <v>641</v>
      </c>
      <c r="D8" s="2144"/>
      <c r="E8" s="2144"/>
      <c r="F8" s="2144"/>
      <c r="G8" s="2144"/>
      <c r="H8" s="2144"/>
      <c r="I8" s="2144"/>
      <c r="J8" s="2144"/>
      <c r="K8" s="2144"/>
      <c r="L8" s="2144"/>
      <c r="M8" s="2144"/>
      <c r="N8" s="2144"/>
      <c r="O8" s="2144"/>
      <c r="P8" s="2144"/>
      <c r="Q8" s="2144"/>
      <c r="R8" s="2144"/>
      <c r="S8" s="2144"/>
      <c r="T8" s="2144"/>
      <c r="U8" s="2144"/>
      <c r="V8" s="2144"/>
      <c r="W8" s="2144"/>
      <c r="X8" s="2144"/>
      <c r="Y8" s="2144"/>
      <c r="Z8" s="2144"/>
      <c r="AA8" s="2144"/>
      <c r="AB8" s="2145"/>
      <c r="AC8" s="311"/>
      <c r="AD8" s="2140">
        <f>【入力シートⅠ】基礎数値!I56</f>
        <v>0</v>
      </c>
      <c r="AE8" s="2140"/>
      <c r="AF8" s="2140"/>
      <c r="AG8" s="2140"/>
      <c r="AH8" s="2140"/>
      <c r="AI8" s="2140"/>
      <c r="AJ8" s="2140"/>
      <c r="AK8" s="2140"/>
      <c r="AL8" s="312" t="s">
        <v>60</v>
      </c>
      <c r="AM8" s="305"/>
      <c r="AN8" s="305"/>
      <c r="AO8" s="308"/>
      <c r="AP8" s="308"/>
      <c r="AQ8" s="308"/>
      <c r="AR8" s="308"/>
      <c r="AS8" s="308"/>
      <c r="AT8" s="308"/>
      <c r="AU8" s="308"/>
      <c r="AV8" s="308"/>
    </row>
    <row r="9" spans="1:48" ht="20.25" customHeight="1">
      <c r="A9" s="2138" t="s">
        <v>128</v>
      </c>
      <c r="B9" s="2139"/>
      <c r="C9" s="2141" t="s">
        <v>99</v>
      </c>
      <c r="D9" s="2141"/>
      <c r="E9" s="2141"/>
      <c r="F9" s="2141"/>
      <c r="G9" s="2141"/>
      <c r="H9" s="2141"/>
      <c r="I9" s="2141"/>
      <c r="J9" s="2141"/>
      <c r="K9" s="2141"/>
      <c r="L9" s="2141"/>
      <c r="M9" s="2141"/>
      <c r="N9" s="2141"/>
      <c r="O9" s="2141"/>
      <c r="P9" s="2141"/>
      <c r="Q9" s="2141"/>
      <c r="R9" s="2141"/>
      <c r="S9" s="2141"/>
      <c r="T9" s="2141"/>
      <c r="U9" s="2141"/>
      <c r="V9" s="2141"/>
      <c r="W9" s="2141"/>
      <c r="X9" s="2141"/>
      <c r="Y9" s="2141"/>
      <c r="Z9" s="2141"/>
      <c r="AA9" s="2141"/>
      <c r="AB9" s="2142"/>
      <c r="AC9" s="311"/>
      <c r="AD9" s="2140">
        <f>【入力シートⅠ】基礎数値!I57</f>
        <v>0</v>
      </c>
      <c r="AE9" s="2140"/>
      <c r="AF9" s="2140"/>
      <c r="AG9" s="2140"/>
      <c r="AH9" s="2140"/>
      <c r="AI9" s="2140"/>
      <c r="AJ9" s="2140"/>
      <c r="AK9" s="2140"/>
      <c r="AL9" s="312" t="s">
        <v>60</v>
      </c>
      <c r="AM9" s="305"/>
      <c r="AN9" s="305"/>
    </row>
    <row r="10" spans="1:48" ht="20.25" customHeight="1">
      <c r="A10" s="2138" t="s">
        <v>129</v>
      </c>
      <c r="B10" s="2139"/>
      <c r="C10" s="2143" t="s">
        <v>100</v>
      </c>
      <c r="D10" s="2144"/>
      <c r="E10" s="2144"/>
      <c r="F10" s="2144"/>
      <c r="G10" s="2144"/>
      <c r="H10" s="2144"/>
      <c r="I10" s="2144"/>
      <c r="J10" s="2144"/>
      <c r="K10" s="2144"/>
      <c r="L10" s="2144"/>
      <c r="M10" s="2144"/>
      <c r="N10" s="2144"/>
      <c r="O10" s="2144"/>
      <c r="P10" s="2144"/>
      <c r="Q10" s="2144"/>
      <c r="R10" s="2144"/>
      <c r="S10" s="2144"/>
      <c r="T10" s="2144"/>
      <c r="U10" s="2144"/>
      <c r="V10" s="2144"/>
      <c r="W10" s="2144"/>
      <c r="X10" s="2144"/>
      <c r="Y10" s="2144"/>
      <c r="Z10" s="2144"/>
      <c r="AA10" s="2144"/>
      <c r="AB10" s="2145"/>
      <c r="AC10" s="311"/>
      <c r="AD10" s="2140">
        <f>【入力シートⅠ】基礎数値!I58</f>
        <v>0</v>
      </c>
      <c r="AE10" s="2140"/>
      <c r="AF10" s="2140"/>
      <c r="AG10" s="2140"/>
      <c r="AH10" s="2140"/>
      <c r="AI10" s="2140"/>
      <c r="AJ10" s="2140"/>
      <c r="AK10" s="2140"/>
      <c r="AL10" s="313" t="s">
        <v>60</v>
      </c>
      <c r="AM10" s="305"/>
      <c r="AN10" s="305"/>
    </row>
    <row r="11" spans="1:48" ht="20.25" customHeight="1">
      <c r="A11" s="2138" t="s">
        <v>130</v>
      </c>
      <c r="B11" s="2139"/>
      <c r="C11" s="2141" t="s">
        <v>363</v>
      </c>
      <c r="D11" s="2141"/>
      <c r="E11" s="2141"/>
      <c r="F11" s="2141"/>
      <c r="G11" s="2141"/>
      <c r="H11" s="2141"/>
      <c r="I11" s="2141"/>
      <c r="J11" s="2141"/>
      <c r="K11" s="2141"/>
      <c r="L11" s="2141"/>
      <c r="M11" s="2141"/>
      <c r="N11" s="2141"/>
      <c r="O11" s="2141"/>
      <c r="P11" s="2141"/>
      <c r="Q11" s="2141"/>
      <c r="R11" s="2141"/>
      <c r="S11" s="2141"/>
      <c r="T11" s="2141"/>
      <c r="U11" s="2141"/>
      <c r="V11" s="2141"/>
      <c r="W11" s="2141"/>
      <c r="X11" s="2141"/>
      <c r="Y11" s="2141"/>
      <c r="Z11" s="2141"/>
      <c r="AA11" s="2141"/>
      <c r="AB11" s="2142"/>
      <c r="AC11" s="311"/>
      <c r="AD11" s="2140">
        <f>【入力シートⅠ】基礎数値!I59</f>
        <v>0</v>
      </c>
      <c r="AE11" s="2140"/>
      <c r="AF11" s="2140"/>
      <c r="AG11" s="2140"/>
      <c r="AH11" s="2140"/>
      <c r="AI11" s="2140"/>
      <c r="AJ11" s="2140"/>
      <c r="AK11" s="2140"/>
      <c r="AL11" s="313" t="s">
        <v>60</v>
      </c>
      <c r="AM11" s="305"/>
      <c r="AN11" s="305"/>
    </row>
    <row r="12" spans="1:48" ht="20.25" customHeight="1" thickBot="1">
      <c r="A12" s="2146" t="s">
        <v>379</v>
      </c>
      <c r="B12" s="2147"/>
      <c r="C12" s="2147"/>
      <c r="D12" s="2147"/>
      <c r="E12" s="2147"/>
      <c r="F12" s="2147"/>
      <c r="G12" s="2147"/>
      <c r="H12" s="2147"/>
      <c r="I12" s="2147"/>
      <c r="J12" s="2147"/>
      <c r="K12" s="2147"/>
      <c r="L12" s="2147"/>
      <c r="M12" s="2147"/>
      <c r="N12" s="2147"/>
      <c r="O12" s="2147"/>
      <c r="P12" s="2147"/>
      <c r="Q12" s="2147"/>
      <c r="R12" s="2147"/>
      <c r="S12" s="2147"/>
      <c r="T12" s="2147"/>
      <c r="U12" s="2147"/>
      <c r="V12" s="2147"/>
      <c r="W12" s="2147"/>
      <c r="X12" s="2147"/>
      <c r="Y12" s="2147"/>
      <c r="Z12" s="2147"/>
      <c r="AA12" s="2147"/>
      <c r="AB12" s="2147"/>
      <c r="AC12" s="2148"/>
      <c r="AD12" s="2148"/>
      <c r="AE12" s="2148"/>
      <c r="AF12" s="2148"/>
      <c r="AG12" s="2148"/>
      <c r="AH12" s="2148"/>
      <c r="AI12" s="2148"/>
      <c r="AJ12" s="2148"/>
      <c r="AK12" s="2148"/>
      <c r="AL12" s="2149"/>
      <c r="AM12" s="305"/>
      <c r="AN12" s="305"/>
    </row>
    <row r="13" spans="1:48" ht="20.25" customHeight="1" thickTop="1" thickBot="1">
      <c r="A13" s="2157" t="s">
        <v>131</v>
      </c>
      <c r="B13" s="2158"/>
      <c r="C13" s="2159" t="s">
        <v>125</v>
      </c>
      <c r="D13" s="2159"/>
      <c r="E13" s="2159"/>
      <c r="F13" s="2159"/>
      <c r="G13" s="2159"/>
      <c r="H13" s="2159"/>
      <c r="I13" s="2159"/>
      <c r="J13" s="2159"/>
      <c r="K13" s="2159"/>
      <c r="L13" s="2159"/>
      <c r="M13" s="2159"/>
      <c r="N13" s="2159"/>
      <c r="O13" s="2159"/>
      <c r="P13" s="2159"/>
      <c r="Q13" s="2159"/>
      <c r="R13" s="2159"/>
      <c r="S13" s="2159"/>
      <c r="T13" s="2159"/>
      <c r="U13" s="2159"/>
      <c r="V13" s="2159"/>
      <c r="W13" s="2159"/>
      <c r="X13" s="2159"/>
      <c r="Y13" s="2159"/>
      <c r="Z13" s="2159"/>
      <c r="AA13" s="314"/>
      <c r="AB13" s="314"/>
      <c r="AC13" s="315"/>
      <c r="AD13" s="2160">
        <f>SUM(AD7:AK11)</f>
        <v>0</v>
      </c>
      <c r="AE13" s="2160"/>
      <c r="AF13" s="2160"/>
      <c r="AG13" s="2160"/>
      <c r="AH13" s="2160"/>
      <c r="AI13" s="2160"/>
      <c r="AJ13" s="2160"/>
      <c r="AK13" s="2160"/>
      <c r="AL13" s="316" t="s">
        <v>60</v>
      </c>
      <c r="AM13" s="305"/>
      <c r="AN13" s="305"/>
    </row>
    <row r="14" spans="1:48" ht="20.25" customHeight="1" thickTop="1">
      <c r="A14" s="2161" t="s">
        <v>132</v>
      </c>
      <c r="B14" s="2162"/>
      <c r="C14" s="1962" t="s">
        <v>658</v>
      </c>
      <c r="D14" s="1962"/>
      <c r="E14" s="1962"/>
      <c r="F14" s="1962"/>
      <c r="G14" s="1962"/>
      <c r="H14" s="1962"/>
      <c r="I14" s="1962"/>
      <c r="J14" s="1962"/>
      <c r="K14" s="1962"/>
      <c r="L14" s="1962"/>
      <c r="M14" s="1962"/>
      <c r="N14" s="1962"/>
      <c r="O14" s="1962"/>
      <c r="P14" s="1962"/>
      <c r="Q14" s="1962"/>
      <c r="R14" s="1962"/>
      <c r="S14" s="1962"/>
      <c r="T14" s="1962"/>
      <c r="U14" s="1962"/>
      <c r="V14" s="1962"/>
      <c r="W14" s="1962"/>
      <c r="X14" s="1962"/>
      <c r="Y14" s="1962"/>
      <c r="Z14" s="1962"/>
      <c r="AA14" s="317"/>
      <c r="AB14" s="318"/>
      <c r="AC14" s="311"/>
      <c r="AD14" s="2140">
        <f>+【入力シートⅠ】基礎数値!F67</f>
        <v>0</v>
      </c>
      <c r="AE14" s="2140"/>
      <c r="AF14" s="2140"/>
      <c r="AG14" s="2140"/>
      <c r="AH14" s="2140"/>
      <c r="AI14" s="2140"/>
      <c r="AJ14" s="2140"/>
      <c r="AK14" s="2140"/>
      <c r="AL14" s="312" t="s">
        <v>60</v>
      </c>
      <c r="AM14" s="305"/>
      <c r="AN14" s="305"/>
    </row>
    <row r="15" spans="1:48" ht="20.25" customHeight="1" thickBot="1">
      <c r="A15" s="2132" t="s">
        <v>133</v>
      </c>
      <c r="B15" s="1344"/>
      <c r="C15" s="1964" t="s">
        <v>134</v>
      </c>
      <c r="D15" s="1964"/>
      <c r="E15" s="1964"/>
      <c r="F15" s="1964"/>
      <c r="G15" s="1964"/>
      <c r="H15" s="1964"/>
      <c r="I15" s="1964"/>
      <c r="J15" s="1964"/>
      <c r="K15" s="1964"/>
      <c r="L15" s="1964"/>
      <c r="M15" s="1964"/>
      <c r="N15" s="1964"/>
      <c r="O15" s="1964"/>
      <c r="P15" s="1964"/>
      <c r="Q15" s="1964"/>
      <c r="R15" s="1964"/>
      <c r="S15" s="1964"/>
      <c r="T15" s="1964"/>
      <c r="U15" s="1964"/>
      <c r="V15" s="1964"/>
      <c r="W15" s="1964"/>
      <c r="X15" s="1964"/>
      <c r="Y15" s="1964"/>
      <c r="Z15" s="1964"/>
      <c r="AA15" s="319"/>
      <c r="AB15" s="320"/>
      <c r="AC15" s="321"/>
      <c r="AD15" s="1965">
        <f>AD14*0.03</f>
        <v>0</v>
      </c>
      <c r="AE15" s="1965"/>
      <c r="AF15" s="1965"/>
      <c r="AG15" s="1965"/>
      <c r="AH15" s="1965"/>
      <c r="AI15" s="1965"/>
      <c r="AJ15" s="1965"/>
      <c r="AK15" s="1965"/>
      <c r="AL15" s="322" t="s">
        <v>60</v>
      </c>
      <c r="AM15" s="305"/>
      <c r="AN15" s="305"/>
    </row>
    <row r="16" spans="1:48" ht="14.25" customHeight="1">
      <c r="A16" s="305"/>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row>
    <row r="17" spans="1:38" ht="21" customHeight="1">
      <c r="A17" s="1297" t="s">
        <v>37</v>
      </c>
      <c r="B17" s="1297"/>
      <c r="C17" s="1297"/>
      <c r="D17" s="1297"/>
      <c r="E17" s="1297"/>
      <c r="F17" s="1297"/>
      <c r="G17" s="1297"/>
      <c r="H17" s="1297"/>
      <c r="I17" s="1297"/>
      <c r="J17" s="1297"/>
      <c r="K17" s="1297"/>
      <c r="L17" s="1297"/>
      <c r="M17" s="1297"/>
      <c r="N17" s="1297"/>
      <c r="O17" s="1297"/>
      <c r="P17" s="1297"/>
      <c r="Q17" s="1297"/>
      <c r="R17" s="1297"/>
      <c r="S17" s="1297"/>
      <c r="T17" s="1297"/>
      <c r="U17" s="1297"/>
      <c r="V17" s="1297"/>
      <c r="W17" s="1297"/>
      <c r="X17" s="1297"/>
      <c r="Y17" s="1297"/>
      <c r="Z17" s="1297"/>
      <c r="AA17" s="1297"/>
      <c r="AB17" s="1297"/>
      <c r="AC17" s="1297"/>
      <c r="AD17" s="1297"/>
      <c r="AE17" s="1297"/>
      <c r="AF17" s="1297"/>
      <c r="AG17" s="1297"/>
      <c r="AH17" s="1297"/>
      <c r="AI17" s="1297"/>
      <c r="AJ17" s="1297"/>
      <c r="AK17" s="1297"/>
      <c r="AL17" s="1297"/>
    </row>
    <row r="18" spans="1:38" ht="4.5" customHeight="1" thickBot="1">
      <c r="A18" s="301"/>
      <c r="B18" s="305"/>
      <c r="C18" s="305"/>
      <c r="D18" s="305"/>
      <c r="E18" s="305"/>
      <c r="F18" s="305"/>
      <c r="G18" s="305"/>
      <c r="H18" s="305"/>
      <c r="I18" s="305"/>
      <c r="J18" s="305"/>
      <c r="K18" s="305"/>
      <c r="L18" s="305"/>
      <c r="M18" s="305"/>
      <c r="N18" s="305"/>
      <c r="O18" s="305"/>
      <c r="P18" s="305"/>
      <c r="Q18" s="305"/>
      <c r="R18" s="305"/>
      <c r="S18" s="305"/>
      <c r="T18" s="305"/>
      <c r="U18" s="305"/>
      <c r="V18" s="305"/>
      <c r="W18" s="305"/>
      <c r="X18" s="305"/>
      <c r="Y18" s="305"/>
      <c r="Z18" s="305"/>
      <c r="AA18" s="305"/>
      <c r="AB18" s="305"/>
      <c r="AC18" s="305"/>
      <c r="AD18" s="305"/>
      <c r="AE18" s="305"/>
      <c r="AF18" s="305"/>
      <c r="AG18" s="305"/>
      <c r="AH18" s="305"/>
      <c r="AI18" s="305"/>
      <c r="AJ18" s="305"/>
      <c r="AK18" s="305"/>
      <c r="AL18" s="305"/>
    </row>
    <row r="19" spans="1:38" ht="21" customHeight="1">
      <c r="A19" s="2118" t="s">
        <v>259</v>
      </c>
      <c r="B19" s="2119"/>
      <c r="C19" s="1364" t="s">
        <v>38</v>
      </c>
      <c r="D19" s="1980"/>
      <c r="E19" s="1980"/>
      <c r="F19" s="1980"/>
      <c r="G19" s="1980"/>
      <c r="H19" s="1980"/>
      <c r="I19" s="1980"/>
      <c r="J19" s="1980"/>
      <c r="K19" s="1980"/>
      <c r="L19" s="1980"/>
      <c r="M19" s="1980"/>
      <c r="N19" s="1980"/>
      <c r="O19" s="1980"/>
      <c r="P19" s="1979" t="s">
        <v>39</v>
      </c>
      <c r="Q19" s="1364"/>
      <c r="R19" s="1364"/>
      <c r="S19" s="1364"/>
      <c r="T19" s="1364"/>
      <c r="U19" s="1364"/>
      <c r="V19" s="1364"/>
      <c r="W19" s="1364"/>
      <c r="X19" s="1364"/>
      <c r="Y19" s="1364"/>
      <c r="Z19" s="1364"/>
      <c r="AA19" s="1365"/>
      <c r="AB19" s="1991" t="s">
        <v>578</v>
      </c>
      <c r="AC19" s="1992"/>
      <c r="AD19" s="1364" t="s">
        <v>40</v>
      </c>
      <c r="AE19" s="1364"/>
      <c r="AF19" s="1364"/>
      <c r="AG19" s="1364"/>
      <c r="AH19" s="1364"/>
      <c r="AI19" s="1364"/>
      <c r="AJ19" s="1364"/>
      <c r="AK19" s="1364"/>
      <c r="AL19" s="1993"/>
    </row>
    <row r="20" spans="1:38" ht="20.25" customHeight="1">
      <c r="A20" s="2120"/>
      <c r="B20" s="2121"/>
      <c r="C20" s="2125" t="s">
        <v>183</v>
      </c>
      <c r="D20" s="2125"/>
      <c r="E20" s="2125"/>
      <c r="F20" s="2125"/>
      <c r="G20" s="2125"/>
      <c r="H20" s="2125"/>
      <c r="I20" s="2125"/>
      <c r="J20" s="2125"/>
      <c r="K20" s="2125"/>
      <c r="L20" s="2125"/>
      <c r="M20" s="2125"/>
      <c r="N20" s="2125"/>
      <c r="O20" s="2126"/>
      <c r="P20" s="2127" t="s">
        <v>260</v>
      </c>
      <c r="Q20" s="2125"/>
      <c r="R20" s="2125"/>
      <c r="S20" s="2125"/>
      <c r="T20" s="2125"/>
      <c r="U20" s="2125"/>
      <c r="V20" s="2125"/>
      <c r="W20" s="2125"/>
      <c r="X20" s="2125"/>
      <c r="Y20" s="2125"/>
      <c r="Z20" s="2125"/>
      <c r="AA20" s="2126"/>
      <c r="AB20" s="1994" t="str">
        <f>IF(D21&gt;=Q21,"OK","超過")</f>
        <v>OK</v>
      </c>
      <c r="AC20" s="1995"/>
      <c r="AD20" s="1894" t="s">
        <v>236</v>
      </c>
      <c r="AE20" s="1894"/>
      <c r="AF20" s="1894"/>
      <c r="AG20" s="1894"/>
      <c r="AH20" s="1894"/>
      <c r="AI20" s="1894"/>
      <c r="AJ20" s="1894"/>
      <c r="AK20" s="1894"/>
      <c r="AL20" s="1998"/>
    </row>
    <row r="21" spans="1:38" ht="21" customHeight="1">
      <c r="A21" s="2120"/>
      <c r="B21" s="2121"/>
      <c r="C21" s="323"/>
      <c r="D21" s="1984">
        <f>'Ｐ８'!AB8</f>
        <v>0</v>
      </c>
      <c r="E21" s="1985"/>
      <c r="F21" s="1985"/>
      <c r="G21" s="1985"/>
      <c r="H21" s="1985"/>
      <c r="I21" s="1985"/>
      <c r="J21" s="1985"/>
      <c r="K21" s="1985"/>
      <c r="L21" s="1985"/>
      <c r="M21" s="1985"/>
      <c r="N21" s="1985"/>
      <c r="O21" s="324" t="s">
        <v>60</v>
      </c>
      <c r="P21" s="325"/>
      <c r="Q21" s="1986">
        <f>'Ｐ８'!AC46</f>
        <v>0</v>
      </c>
      <c r="R21" s="1986"/>
      <c r="S21" s="1986"/>
      <c r="T21" s="1986"/>
      <c r="U21" s="1986"/>
      <c r="V21" s="1986"/>
      <c r="W21" s="1986"/>
      <c r="X21" s="1986"/>
      <c r="Y21" s="1986"/>
      <c r="Z21" s="1986"/>
      <c r="AA21" s="326" t="s">
        <v>60</v>
      </c>
      <c r="AB21" s="1996"/>
      <c r="AC21" s="1997"/>
      <c r="AD21" s="1999"/>
      <c r="AE21" s="1999"/>
      <c r="AF21" s="1999"/>
      <c r="AG21" s="1999"/>
      <c r="AH21" s="1999"/>
      <c r="AI21" s="1999"/>
      <c r="AJ21" s="1999"/>
      <c r="AK21" s="1999"/>
      <c r="AL21" s="2000"/>
    </row>
    <row r="22" spans="1:38" ht="20.25" customHeight="1">
      <c r="A22" s="2120"/>
      <c r="B22" s="2121"/>
      <c r="C22" s="1297" t="s">
        <v>661</v>
      </c>
      <c r="D22" s="1297"/>
      <c r="E22" s="1297"/>
      <c r="F22" s="1297"/>
      <c r="G22" s="1297"/>
      <c r="H22" s="1297"/>
      <c r="I22" s="1297"/>
      <c r="J22" s="1297"/>
      <c r="K22" s="1297"/>
      <c r="L22" s="1297"/>
      <c r="M22" s="1297"/>
      <c r="N22" s="1297"/>
      <c r="O22" s="1297"/>
      <c r="P22" s="1297"/>
      <c r="Q22" s="1297"/>
      <c r="R22" s="1297"/>
      <c r="S22" s="1297"/>
      <c r="T22" s="1297"/>
      <c r="U22" s="1297"/>
      <c r="V22" s="1297"/>
      <c r="W22" s="1297"/>
      <c r="X22" s="1297"/>
      <c r="Y22" s="1297"/>
      <c r="Z22" s="1297"/>
      <c r="AA22" s="1297"/>
      <c r="AB22" s="1297"/>
      <c r="AC22" s="1297"/>
      <c r="AD22" s="1297"/>
      <c r="AE22" s="1297"/>
      <c r="AF22" s="1297"/>
      <c r="AG22" s="1297"/>
      <c r="AH22" s="1297"/>
      <c r="AI22" s="1297"/>
      <c r="AJ22" s="1297"/>
      <c r="AK22" s="1297"/>
      <c r="AL22" s="1987"/>
    </row>
    <row r="23" spans="1:38" ht="3.75" customHeight="1">
      <c r="A23" s="2120"/>
      <c r="B23" s="2121"/>
      <c r="C23" s="327"/>
      <c r="D23" s="327"/>
      <c r="E23" s="327"/>
      <c r="F23" s="327"/>
      <c r="G23" s="327"/>
      <c r="H23" s="327"/>
      <c r="I23" s="327"/>
      <c r="J23" s="327"/>
      <c r="K23" s="327"/>
      <c r="L23" s="327"/>
      <c r="M23" s="327"/>
      <c r="N23" s="327"/>
      <c r="O23" s="327"/>
      <c r="P23" s="327"/>
      <c r="Q23" s="327"/>
      <c r="R23" s="327"/>
      <c r="S23" s="327"/>
      <c r="T23" s="327"/>
      <c r="U23" s="327"/>
      <c r="V23" s="327"/>
      <c r="W23" s="327"/>
      <c r="X23" s="327"/>
      <c r="Y23" s="327"/>
      <c r="Z23" s="327"/>
      <c r="AA23" s="327"/>
      <c r="AB23" s="327"/>
      <c r="AC23" s="327"/>
      <c r="AD23" s="327"/>
      <c r="AE23" s="327"/>
      <c r="AF23" s="327"/>
      <c r="AG23" s="327"/>
      <c r="AH23" s="327"/>
      <c r="AI23" s="327"/>
      <c r="AJ23" s="327"/>
      <c r="AK23" s="327"/>
      <c r="AL23" s="328"/>
    </row>
    <row r="24" spans="1:38" ht="20.25" customHeight="1">
      <c r="A24" s="2120"/>
      <c r="B24" s="2121"/>
      <c r="C24" s="66" t="s">
        <v>113</v>
      </c>
      <c r="D24" s="1177" t="s">
        <v>57</v>
      </c>
      <c r="E24" s="1177"/>
      <c r="F24" s="1177"/>
      <c r="G24" s="1177"/>
      <c r="H24" s="1177"/>
      <c r="I24" s="1177"/>
      <c r="J24" s="1177"/>
      <c r="K24" s="1177"/>
      <c r="L24" s="1177"/>
      <c r="M24" s="1177"/>
      <c r="N24" s="1177"/>
      <c r="O24" s="1177"/>
      <c r="P24" s="329"/>
      <c r="Q24" s="329"/>
      <c r="R24" s="329"/>
      <c r="S24" s="1988" t="s">
        <v>58</v>
      </c>
      <c r="T24" s="1988"/>
      <c r="U24" s="1988"/>
      <c r="V24" s="1988"/>
      <c r="W24" s="1988"/>
      <c r="X24" s="1989"/>
      <c r="Y24" s="1989"/>
      <c r="Z24" s="1989"/>
      <c r="AA24" s="1989"/>
      <c r="AB24" s="1989"/>
      <c r="AC24" s="1989"/>
      <c r="AD24" s="330" t="s">
        <v>60</v>
      </c>
      <c r="AE24" s="301"/>
      <c r="AF24" s="301"/>
      <c r="AG24" s="301"/>
      <c r="AH24" s="301"/>
      <c r="AI24" s="301"/>
      <c r="AJ24" s="301"/>
      <c r="AK24" s="301"/>
      <c r="AL24" s="331"/>
    </row>
    <row r="25" spans="1:38" ht="20.25" customHeight="1">
      <c r="A25" s="2120"/>
      <c r="B25" s="2121"/>
      <c r="C25" s="66" t="s">
        <v>113</v>
      </c>
      <c r="D25" s="329" t="s">
        <v>261</v>
      </c>
      <c r="E25" s="329"/>
      <c r="F25" s="329"/>
      <c r="G25" s="329"/>
      <c r="H25" s="329"/>
      <c r="I25" s="329"/>
      <c r="J25" s="329"/>
      <c r="K25" s="329"/>
      <c r="L25" s="329"/>
      <c r="M25" s="329"/>
      <c r="N25" s="329"/>
      <c r="O25" s="329"/>
      <c r="P25" s="329"/>
      <c r="Q25" s="329"/>
      <c r="R25" s="329"/>
      <c r="S25" s="1988" t="s">
        <v>42</v>
      </c>
      <c r="T25" s="1988"/>
      <c r="U25" s="1988"/>
      <c r="V25" s="1988"/>
      <c r="W25" s="1988"/>
      <c r="X25" s="1990"/>
      <c r="Y25" s="1990"/>
      <c r="Z25" s="1990"/>
      <c r="AA25" s="1990"/>
      <c r="AB25" s="1990"/>
      <c r="AC25" s="1990"/>
      <c r="AD25" s="330" t="s">
        <v>60</v>
      </c>
      <c r="AE25" s="301"/>
      <c r="AF25" s="301"/>
      <c r="AG25" s="301"/>
      <c r="AH25" s="301"/>
      <c r="AI25" s="301"/>
      <c r="AJ25" s="301"/>
      <c r="AK25" s="301"/>
      <c r="AL25" s="331"/>
    </row>
    <row r="26" spans="1:38" ht="20.25" customHeight="1">
      <c r="A26" s="2120"/>
      <c r="B26" s="2121"/>
      <c r="C26" s="66" t="s">
        <v>113</v>
      </c>
      <c r="D26" s="1177" t="s">
        <v>69</v>
      </c>
      <c r="E26" s="1177"/>
      <c r="F26" s="1177"/>
      <c r="G26" s="1177"/>
      <c r="H26" s="1177"/>
      <c r="I26" s="1177"/>
      <c r="J26" s="1177"/>
      <c r="K26" s="1177"/>
      <c r="L26" s="1177"/>
      <c r="M26" s="1177"/>
      <c r="N26" s="1177"/>
      <c r="O26" s="1177"/>
      <c r="P26" s="1177"/>
      <c r="Q26" s="1177"/>
      <c r="R26" s="1177"/>
      <c r="S26" s="1177"/>
      <c r="T26" s="1177"/>
      <c r="U26" s="1177"/>
      <c r="V26" s="1177"/>
      <c r="W26" s="1177"/>
      <c r="X26" s="1177"/>
      <c r="Y26" s="1177"/>
      <c r="Z26" s="1177"/>
      <c r="AA26" s="1177"/>
      <c r="AB26" s="1177"/>
      <c r="AC26" s="1177"/>
      <c r="AD26" s="1177"/>
      <c r="AE26" s="1177"/>
      <c r="AF26" s="1177"/>
      <c r="AG26" s="1177"/>
      <c r="AH26" s="1177"/>
      <c r="AI26" s="1177"/>
      <c r="AJ26" s="1177"/>
      <c r="AK26" s="1177"/>
      <c r="AL26" s="2005"/>
    </row>
    <row r="27" spans="1:38" ht="10.5" customHeight="1">
      <c r="A27" s="2120"/>
      <c r="B27" s="2121"/>
      <c r="C27" s="301"/>
      <c r="D27" s="332"/>
      <c r="E27" s="2006"/>
      <c r="F27" s="2006"/>
      <c r="G27" s="2006"/>
      <c r="H27" s="2006"/>
      <c r="I27" s="2006"/>
      <c r="J27" s="2006"/>
      <c r="K27" s="2006"/>
      <c r="L27" s="2006"/>
      <c r="M27" s="2006"/>
      <c r="N27" s="2006"/>
      <c r="O27" s="2006"/>
      <c r="P27" s="2006"/>
      <c r="Q27" s="2006"/>
      <c r="R27" s="2006"/>
      <c r="S27" s="2006"/>
      <c r="T27" s="2006"/>
      <c r="U27" s="2006"/>
      <c r="V27" s="2006"/>
      <c r="W27" s="2006"/>
      <c r="X27" s="2006"/>
      <c r="Y27" s="2006"/>
      <c r="Z27" s="2006"/>
      <c r="AA27" s="2006"/>
      <c r="AB27" s="2006"/>
      <c r="AC27" s="2006"/>
      <c r="AD27" s="2006"/>
      <c r="AE27" s="2006"/>
      <c r="AF27" s="2006"/>
      <c r="AG27" s="2006"/>
      <c r="AH27" s="2006"/>
      <c r="AI27" s="2006"/>
      <c r="AJ27" s="2006"/>
      <c r="AK27" s="332"/>
      <c r="AL27" s="333"/>
    </row>
    <row r="28" spans="1:38" ht="15" customHeight="1">
      <c r="A28" s="2120"/>
      <c r="B28" s="2121"/>
      <c r="C28" s="301"/>
      <c r="D28" s="332"/>
      <c r="E28" s="2006"/>
      <c r="F28" s="2006"/>
      <c r="G28" s="2006"/>
      <c r="H28" s="2006"/>
      <c r="I28" s="2006"/>
      <c r="J28" s="2006"/>
      <c r="K28" s="2006"/>
      <c r="L28" s="2006"/>
      <c r="M28" s="2006"/>
      <c r="N28" s="2006"/>
      <c r="O28" s="2006"/>
      <c r="P28" s="2006"/>
      <c r="Q28" s="2006"/>
      <c r="R28" s="2006"/>
      <c r="S28" s="2006"/>
      <c r="T28" s="2006"/>
      <c r="U28" s="2006"/>
      <c r="V28" s="2006"/>
      <c r="W28" s="2006"/>
      <c r="X28" s="2006"/>
      <c r="Y28" s="2006"/>
      <c r="Z28" s="2006"/>
      <c r="AA28" s="2006"/>
      <c r="AB28" s="2006"/>
      <c r="AC28" s="2006"/>
      <c r="AD28" s="2006"/>
      <c r="AE28" s="2006"/>
      <c r="AF28" s="2006"/>
      <c r="AG28" s="2006"/>
      <c r="AH28" s="2006"/>
      <c r="AI28" s="2006"/>
      <c r="AJ28" s="2006"/>
      <c r="AK28" s="332"/>
      <c r="AL28" s="333"/>
    </row>
    <row r="29" spans="1:38" ht="4.5" customHeight="1" thickBot="1">
      <c r="A29" s="2120"/>
      <c r="B29" s="2121"/>
      <c r="E29" s="2156"/>
      <c r="F29" s="2156"/>
      <c r="G29" s="2156"/>
      <c r="H29" s="2156"/>
      <c r="I29" s="2156"/>
      <c r="J29" s="2156"/>
      <c r="K29" s="2156"/>
      <c r="L29" s="2156"/>
      <c r="M29" s="2156"/>
      <c r="N29" s="2156"/>
      <c r="O29" s="2156"/>
      <c r="P29" s="2156"/>
      <c r="Q29" s="2156"/>
      <c r="R29" s="2156"/>
      <c r="S29" s="2156"/>
      <c r="T29" s="2156"/>
      <c r="U29" s="2156"/>
      <c r="V29" s="2156"/>
      <c r="W29" s="2156"/>
      <c r="X29" s="2156"/>
      <c r="Y29" s="2156"/>
      <c r="Z29" s="2156"/>
      <c r="AA29" s="2156"/>
      <c r="AB29" s="2156"/>
      <c r="AC29" s="2156"/>
      <c r="AD29" s="2156"/>
      <c r="AE29" s="2156"/>
      <c r="AF29" s="2156"/>
      <c r="AG29" s="2156"/>
      <c r="AH29" s="2156"/>
      <c r="AI29" s="2156"/>
      <c r="AJ29" s="2156"/>
      <c r="AK29" s="334"/>
      <c r="AL29" s="335"/>
    </row>
    <row r="30" spans="1:38" ht="23.25" customHeight="1">
      <c r="A30" s="2118" t="s">
        <v>262</v>
      </c>
      <c r="B30" s="2119"/>
      <c r="C30" s="1365" t="s">
        <v>181</v>
      </c>
      <c r="D30" s="2165"/>
      <c r="E30" s="2165"/>
      <c r="F30" s="2165"/>
      <c r="G30" s="2165"/>
      <c r="H30" s="2165"/>
      <c r="I30" s="2165"/>
      <c r="J30" s="2165"/>
      <c r="K30" s="2165"/>
      <c r="L30" s="2165"/>
      <c r="M30" s="2165"/>
      <c r="N30" s="2165"/>
      <c r="O30" s="2165"/>
      <c r="P30" s="2128" t="s">
        <v>178</v>
      </c>
      <c r="Q30" s="2128"/>
      <c r="R30" s="2128"/>
      <c r="S30" s="2128"/>
      <c r="T30" s="2128"/>
      <c r="U30" s="2128"/>
      <c r="V30" s="2128"/>
      <c r="W30" s="2128"/>
      <c r="X30" s="2128"/>
      <c r="Y30" s="2128"/>
      <c r="Z30" s="2128"/>
      <c r="AA30" s="2128"/>
      <c r="AB30" s="1991" t="s">
        <v>578</v>
      </c>
      <c r="AC30" s="1992"/>
      <c r="AD30" s="1979" t="s">
        <v>40</v>
      </c>
      <c r="AE30" s="1364"/>
      <c r="AF30" s="1364"/>
      <c r="AG30" s="1364"/>
      <c r="AH30" s="1364"/>
      <c r="AI30" s="1364"/>
      <c r="AJ30" s="1364"/>
      <c r="AK30" s="1364"/>
      <c r="AL30" s="1993"/>
    </row>
    <row r="31" spans="1:38" ht="20.25" customHeight="1">
      <c r="A31" s="2120"/>
      <c r="B31" s="2121"/>
      <c r="C31" s="2125" t="s">
        <v>184</v>
      </c>
      <c r="D31" s="2136"/>
      <c r="E31" s="2136"/>
      <c r="F31" s="2136"/>
      <c r="G31" s="2136"/>
      <c r="H31" s="2136"/>
      <c r="I31" s="2136"/>
      <c r="J31" s="2136"/>
      <c r="K31" s="2136"/>
      <c r="L31" s="2136"/>
      <c r="M31" s="2136"/>
      <c r="N31" s="2136"/>
      <c r="O31" s="2137"/>
      <c r="P31" s="2127" t="s">
        <v>263</v>
      </c>
      <c r="Q31" s="2125"/>
      <c r="R31" s="2125"/>
      <c r="S31" s="2125"/>
      <c r="T31" s="2125"/>
      <c r="U31" s="2125"/>
      <c r="V31" s="2125"/>
      <c r="W31" s="2125"/>
      <c r="X31" s="2125"/>
      <c r="Y31" s="2125"/>
      <c r="Z31" s="2125"/>
      <c r="AA31" s="2126"/>
      <c r="AB31" s="1994" t="str">
        <f>IF(D32&gt;=Q32,"OK","超過")</f>
        <v>OK</v>
      </c>
      <c r="AC31" s="1995"/>
      <c r="AD31" s="1893" t="s">
        <v>236</v>
      </c>
      <c r="AE31" s="1894"/>
      <c r="AF31" s="1894"/>
      <c r="AG31" s="1894"/>
      <c r="AH31" s="1894"/>
      <c r="AI31" s="1894"/>
      <c r="AJ31" s="1894"/>
      <c r="AK31" s="1894"/>
      <c r="AL31" s="1998"/>
    </row>
    <row r="32" spans="1:38" ht="21" customHeight="1">
      <c r="A32" s="2120"/>
      <c r="B32" s="2121"/>
      <c r="C32" s="323"/>
      <c r="D32" s="1984">
        <f>'Ｐ８'!AB10-Q21</f>
        <v>0</v>
      </c>
      <c r="E32" s="1985"/>
      <c r="F32" s="1985"/>
      <c r="G32" s="1985"/>
      <c r="H32" s="1985"/>
      <c r="I32" s="1985"/>
      <c r="J32" s="1985"/>
      <c r="K32" s="1985"/>
      <c r="L32" s="1985"/>
      <c r="M32" s="1985"/>
      <c r="N32" s="1985"/>
      <c r="O32" s="324" t="s">
        <v>60</v>
      </c>
      <c r="P32" s="325"/>
      <c r="Q32" s="1986">
        <f>'Ｐ８'!AC45</f>
        <v>0</v>
      </c>
      <c r="R32" s="1986"/>
      <c r="S32" s="1986"/>
      <c r="T32" s="1986"/>
      <c r="U32" s="1986"/>
      <c r="V32" s="1986"/>
      <c r="W32" s="1986"/>
      <c r="X32" s="1986"/>
      <c r="Y32" s="1986"/>
      <c r="Z32" s="1986"/>
      <c r="AA32" s="326" t="s">
        <v>60</v>
      </c>
      <c r="AB32" s="1996"/>
      <c r="AC32" s="1997"/>
      <c r="AD32" s="2135"/>
      <c r="AE32" s="1999"/>
      <c r="AF32" s="1999"/>
      <c r="AG32" s="1999"/>
      <c r="AH32" s="1999"/>
      <c r="AI32" s="1999"/>
      <c r="AJ32" s="1999"/>
      <c r="AK32" s="1999"/>
      <c r="AL32" s="2000"/>
    </row>
    <row r="33" spans="1:38" ht="20.25" customHeight="1">
      <c r="A33" s="2120"/>
      <c r="B33" s="2121"/>
      <c r="C33" s="1297" t="s">
        <v>660</v>
      </c>
      <c r="D33" s="1297"/>
      <c r="E33" s="1297"/>
      <c r="F33" s="1297"/>
      <c r="G33" s="1297"/>
      <c r="H33" s="1297"/>
      <c r="I33" s="1297"/>
      <c r="J33" s="1297"/>
      <c r="K33" s="1297"/>
      <c r="L33" s="1297"/>
      <c r="M33" s="1297"/>
      <c r="N33" s="1297"/>
      <c r="O33" s="1297"/>
      <c r="P33" s="1297"/>
      <c r="Q33" s="1297"/>
      <c r="R33" s="1297"/>
      <c r="S33" s="1297"/>
      <c r="T33" s="1297"/>
      <c r="U33" s="1297"/>
      <c r="V33" s="1297"/>
      <c r="W33" s="1297"/>
      <c r="X33" s="1297"/>
      <c r="Y33" s="1297"/>
      <c r="Z33" s="1297"/>
      <c r="AA33" s="1297"/>
      <c r="AB33" s="1297"/>
      <c r="AC33" s="1297"/>
      <c r="AD33" s="1297"/>
      <c r="AE33" s="1297"/>
      <c r="AF33" s="1297"/>
      <c r="AG33" s="1297"/>
      <c r="AH33" s="1297"/>
      <c r="AI33" s="1297"/>
      <c r="AJ33" s="1297"/>
      <c r="AK33" s="1297"/>
      <c r="AL33" s="1987"/>
    </row>
    <row r="34" spans="1:38" ht="3.75" customHeight="1">
      <c r="A34" s="2120"/>
      <c r="B34" s="2121"/>
      <c r="C34" s="327"/>
      <c r="D34" s="327"/>
      <c r="E34" s="327"/>
      <c r="F34" s="327"/>
      <c r="G34" s="327"/>
      <c r="H34" s="327"/>
      <c r="I34" s="327"/>
      <c r="J34" s="327"/>
      <c r="K34" s="327"/>
      <c r="L34" s="327"/>
      <c r="M34" s="327"/>
      <c r="N34" s="327"/>
      <c r="O34" s="327"/>
      <c r="P34" s="327"/>
      <c r="Q34" s="327"/>
      <c r="R34" s="327"/>
      <c r="S34" s="327"/>
      <c r="T34" s="327"/>
      <c r="U34" s="327"/>
      <c r="V34" s="327"/>
      <c r="W34" s="327"/>
      <c r="X34" s="327"/>
      <c r="Y34" s="327"/>
      <c r="Z34" s="327"/>
      <c r="AA34" s="327"/>
      <c r="AB34" s="327"/>
      <c r="AC34" s="327"/>
      <c r="AD34" s="327"/>
      <c r="AE34" s="327"/>
      <c r="AF34" s="327"/>
      <c r="AG34" s="327"/>
      <c r="AH34" s="327"/>
      <c r="AI34" s="327"/>
      <c r="AJ34" s="327"/>
      <c r="AK34" s="327"/>
      <c r="AL34" s="328"/>
    </row>
    <row r="35" spans="1:38" ht="20.25" customHeight="1">
      <c r="A35" s="2120"/>
      <c r="B35" s="2121"/>
      <c r="C35" s="66" t="s">
        <v>113</v>
      </c>
      <c r="D35" s="1177" t="s">
        <v>57</v>
      </c>
      <c r="E35" s="1177"/>
      <c r="F35" s="1177"/>
      <c r="G35" s="1177"/>
      <c r="H35" s="1177"/>
      <c r="I35" s="1177"/>
      <c r="J35" s="1177"/>
      <c r="K35" s="1177"/>
      <c r="L35" s="1177"/>
      <c r="M35" s="1177"/>
      <c r="N35" s="1177"/>
      <c r="O35" s="1177"/>
      <c r="P35" s="1988" t="s">
        <v>58</v>
      </c>
      <c r="Q35" s="1988"/>
      <c r="R35" s="1988"/>
      <c r="S35" s="1988"/>
      <c r="T35" s="1988"/>
      <c r="U35" s="1989"/>
      <c r="V35" s="1989"/>
      <c r="W35" s="1989"/>
      <c r="X35" s="1989"/>
      <c r="Y35" s="1989"/>
      <c r="Z35" s="1989"/>
      <c r="AA35" s="330" t="s">
        <v>60</v>
      </c>
      <c r="AB35" s="301"/>
      <c r="AC35" s="301"/>
      <c r="AD35" s="301"/>
      <c r="AE35" s="301"/>
      <c r="AF35" s="301"/>
      <c r="AG35" s="301"/>
      <c r="AH35" s="301"/>
      <c r="AI35" s="301"/>
      <c r="AJ35" s="301"/>
      <c r="AK35" s="301"/>
      <c r="AL35" s="331"/>
    </row>
    <row r="36" spans="1:38" ht="20.25" customHeight="1">
      <c r="A36" s="2120"/>
      <c r="B36" s="2121"/>
      <c r="C36" s="66" t="s">
        <v>113</v>
      </c>
      <c r="D36" s="329" t="s">
        <v>43</v>
      </c>
      <c r="E36" s="329"/>
      <c r="F36" s="329"/>
      <c r="G36" s="329"/>
      <c r="H36" s="329"/>
      <c r="I36" s="329"/>
      <c r="J36" s="329"/>
      <c r="K36" s="329"/>
      <c r="L36" s="329"/>
      <c r="M36" s="329"/>
      <c r="N36" s="329"/>
      <c r="O36" s="329"/>
      <c r="P36" s="1988" t="s">
        <v>42</v>
      </c>
      <c r="Q36" s="1988"/>
      <c r="R36" s="1988"/>
      <c r="S36" s="1988"/>
      <c r="T36" s="1988"/>
      <c r="U36" s="1990"/>
      <c r="V36" s="1990"/>
      <c r="W36" s="1990"/>
      <c r="X36" s="1990"/>
      <c r="Y36" s="1990"/>
      <c r="Z36" s="1990"/>
      <c r="AA36" s="330" t="s">
        <v>60</v>
      </c>
      <c r="AB36" s="301"/>
      <c r="AC36" s="301"/>
      <c r="AD36" s="301"/>
      <c r="AE36" s="301"/>
      <c r="AF36" s="301"/>
      <c r="AG36" s="301"/>
      <c r="AH36" s="301"/>
      <c r="AI36" s="301"/>
      <c r="AJ36" s="301"/>
      <c r="AK36" s="301"/>
      <c r="AL36" s="331"/>
    </row>
    <row r="37" spans="1:38" ht="20.25" customHeight="1">
      <c r="A37" s="2163"/>
      <c r="B37" s="2164"/>
      <c r="C37" s="66" t="s">
        <v>113</v>
      </c>
      <c r="D37" s="1177" t="s">
        <v>69</v>
      </c>
      <c r="E37" s="1177"/>
      <c r="F37" s="1177"/>
      <c r="G37" s="1177"/>
      <c r="H37" s="1177"/>
      <c r="I37" s="1177"/>
      <c r="J37" s="1177"/>
      <c r="K37" s="1177"/>
      <c r="L37" s="1177"/>
      <c r="M37" s="1177"/>
      <c r="N37" s="1177"/>
      <c r="O37" s="1177"/>
      <c r="P37" s="1177"/>
      <c r="Q37" s="1177"/>
      <c r="R37" s="1177"/>
      <c r="S37" s="1177"/>
      <c r="T37" s="1177"/>
      <c r="U37" s="1177"/>
      <c r="V37" s="1177"/>
      <c r="W37" s="1177"/>
      <c r="X37" s="1177"/>
      <c r="Y37" s="1177"/>
      <c r="Z37" s="1177"/>
      <c r="AA37" s="1177"/>
      <c r="AB37" s="1177"/>
      <c r="AC37" s="1177"/>
      <c r="AD37" s="1177"/>
      <c r="AE37" s="1177"/>
      <c r="AF37" s="1177"/>
      <c r="AG37" s="1177"/>
      <c r="AH37" s="1177"/>
      <c r="AI37" s="1177"/>
      <c r="AJ37" s="1177"/>
      <c r="AK37" s="1177"/>
      <c r="AL37" s="2005"/>
    </row>
    <row r="38" spans="1:38" ht="15" customHeight="1">
      <c r="A38" s="2163"/>
      <c r="B38" s="2164"/>
      <c r="C38" s="334"/>
      <c r="D38" s="241"/>
      <c r="E38" s="2006"/>
      <c r="F38" s="2006"/>
      <c r="G38" s="2006"/>
      <c r="H38" s="2006"/>
      <c r="I38" s="2006"/>
      <c r="J38" s="2006"/>
      <c r="K38" s="2006"/>
      <c r="L38" s="2006"/>
      <c r="M38" s="2006"/>
      <c r="N38" s="2006"/>
      <c r="O38" s="2006"/>
      <c r="P38" s="2006"/>
      <c r="Q38" s="2006"/>
      <c r="R38" s="2006"/>
      <c r="S38" s="2006"/>
      <c r="T38" s="2006"/>
      <c r="U38" s="2006"/>
      <c r="V38" s="2006"/>
      <c r="W38" s="2006"/>
      <c r="X38" s="2006"/>
      <c r="Y38" s="2006"/>
      <c r="Z38" s="2006"/>
      <c r="AA38" s="2006"/>
      <c r="AB38" s="2006"/>
      <c r="AC38" s="2006"/>
      <c r="AD38" s="2006"/>
      <c r="AE38" s="2006"/>
      <c r="AF38" s="2006"/>
      <c r="AG38" s="2006"/>
      <c r="AH38" s="2006"/>
      <c r="AI38" s="2006"/>
      <c r="AJ38" s="2006"/>
      <c r="AK38" s="336"/>
      <c r="AL38" s="337"/>
    </row>
    <row r="39" spans="1:38" ht="15" customHeight="1">
      <c r="A39" s="2163"/>
      <c r="B39" s="2164"/>
      <c r="C39" s="334"/>
      <c r="D39" s="241"/>
      <c r="E39" s="2006"/>
      <c r="F39" s="2006"/>
      <c r="G39" s="2006"/>
      <c r="H39" s="2006"/>
      <c r="I39" s="2006"/>
      <c r="J39" s="2006"/>
      <c r="K39" s="2006"/>
      <c r="L39" s="2006"/>
      <c r="M39" s="2006"/>
      <c r="N39" s="2006"/>
      <c r="O39" s="2006"/>
      <c r="P39" s="2006"/>
      <c r="Q39" s="2006"/>
      <c r="R39" s="2006"/>
      <c r="S39" s="2006"/>
      <c r="T39" s="2006"/>
      <c r="U39" s="2006"/>
      <c r="V39" s="2006"/>
      <c r="W39" s="2006"/>
      <c r="X39" s="2006"/>
      <c r="Y39" s="2006"/>
      <c r="Z39" s="2006"/>
      <c r="AA39" s="2006"/>
      <c r="AB39" s="2006"/>
      <c r="AC39" s="2006"/>
      <c r="AD39" s="2006"/>
      <c r="AE39" s="2006"/>
      <c r="AF39" s="2006"/>
      <c r="AG39" s="2006"/>
      <c r="AH39" s="2006"/>
      <c r="AI39" s="2006"/>
      <c r="AJ39" s="2006"/>
      <c r="AK39" s="241"/>
      <c r="AL39" s="331"/>
    </row>
    <row r="40" spans="1:38" ht="4.5" customHeight="1" thickBot="1">
      <c r="A40" s="2163"/>
      <c r="B40" s="2164"/>
      <c r="C40" s="2133"/>
      <c r="D40" s="2133"/>
      <c r="E40" s="2133"/>
      <c r="F40" s="2133"/>
      <c r="G40" s="2133"/>
      <c r="H40" s="2133"/>
      <c r="I40" s="2133"/>
      <c r="J40" s="2133"/>
      <c r="K40" s="2133"/>
      <c r="L40" s="2133"/>
      <c r="M40" s="2133"/>
      <c r="N40" s="2133"/>
      <c r="O40" s="2133"/>
      <c r="P40" s="2133"/>
      <c r="Q40" s="2133"/>
      <c r="R40" s="2133"/>
      <c r="S40" s="2133"/>
      <c r="T40" s="2133"/>
      <c r="U40" s="2133"/>
      <c r="V40" s="2133"/>
      <c r="W40" s="2133"/>
      <c r="X40" s="2133"/>
      <c r="Y40" s="2133"/>
      <c r="Z40" s="2133"/>
      <c r="AA40" s="2133"/>
      <c r="AB40" s="2133"/>
      <c r="AC40" s="2133"/>
      <c r="AD40" s="2133"/>
      <c r="AE40" s="2133"/>
      <c r="AF40" s="2133"/>
      <c r="AG40" s="2133"/>
      <c r="AH40" s="2133"/>
      <c r="AI40" s="2133"/>
      <c r="AJ40" s="2133"/>
      <c r="AK40" s="2133"/>
      <c r="AL40" s="2134"/>
    </row>
    <row r="41" spans="1:38" ht="23.25" customHeight="1">
      <c r="A41" s="2118" t="s">
        <v>101</v>
      </c>
      <c r="B41" s="2119"/>
      <c r="C41" s="1365" t="s">
        <v>264</v>
      </c>
      <c r="D41" s="2128"/>
      <c r="E41" s="2128"/>
      <c r="F41" s="2128"/>
      <c r="G41" s="2128"/>
      <c r="H41" s="2128"/>
      <c r="I41" s="2128"/>
      <c r="J41" s="2128"/>
      <c r="K41" s="2128"/>
      <c r="L41" s="2128"/>
      <c r="M41" s="2128"/>
      <c r="N41" s="2128"/>
      <c r="O41" s="2128"/>
      <c r="P41" s="2128" t="s">
        <v>182</v>
      </c>
      <c r="Q41" s="2128"/>
      <c r="R41" s="2128"/>
      <c r="S41" s="2128"/>
      <c r="T41" s="2128"/>
      <c r="U41" s="2128"/>
      <c r="V41" s="2128"/>
      <c r="W41" s="2128"/>
      <c r="X41" s="2128"/>
      <c r="Y41" s="2128"/>
      <c r="Z41" s="2128"/>
      <c r="AA41" s="2128"/>
      <c r="AB41" s="1991" t="s">
        <v>728</v>
      </c>
      <c r="AC41" s="1992"/>
      <c r="AD41" s="1364" t="s">
        <v>40</v>
      </c>
      <c r="AE41" s="1364"/>
      <c r="AF41" s="1364"/>
      <c r="AG41" s="1364"/>
      <c r="AH41" s="1364"/>
      <c r="AI41" s="1364"/>
      <c r="AJ41" s="1364"/>
      <c r="AK41" s="1364"/>
      <c r="AL41" s="1993"/>
    </row>
    <row r="42" spans="1:38" ht="20.25" customHeight="1">
      <c r="A42" s="2120"/>
      <c r="B42" s="2121"/>
      <c r="C42" s="2125" t="s">
        <v>185</v>
      </c>
      <c r="D42" s="2125"/>
      <c r="E42" s="2125"/>
      <c r="F42" s="2125"/>
      <c r="G42" s="2125"/>
      <c r="H42" s="2125"/>
      <c r="I42" s="2125"/>
      <c r="J42" s="2125"/>
      <c r="K42" s="2125"/>
      <c r="L42" s="2125"/>
      <c r="M42" s="2125"/>
      <c r="N42" s="2125"/>
      <c r="O42" s="2126"/>
      <c r="P42" s="2127" t="s">
        <v>186</v>
      </c>
      <c r="Q42" s="2125"/>
      <c r="R42" s="2125"/>
      <c r="S42" s="2125"/>
      <c r="T42" s="2125"/>
      <c r="U42" s="2125"/>
      <c r="V42" s="2125"/>
      <c r="W42" s="2125"/>
      <c r="X42" s="2125"/>
      <c r="Y42" s="2125"/>
      <c r="Z42" s="2125"/>
      <c r="AA42" s="2126"/>
      <c r="AB42" s="2009" t="str">
        <f>IF(D43&lt;Q43,"必要",IF(SUM(AD8:AK11)&gt;0,"必要","省略可"))</f>
        <v>省略可</v>
      </c>
      <c r="AC42" s="2010"/>
      <c r="AD42" s="1894" t="s">
        <v>236</v>
      </c>
      <c r="AE42" s="1894"/>
      <c r="AF42" s="1894"/>
      <c r="AG42" s="1894"/>
      <c r="AH42" s="1894"/>
      <c r="AI42" s="1894"/>
      <c r="AJ42" s="1894"/>
      <c r="AK42" s="1894"/>
      <c r="AL42" s="1998"/>
    </row>
    <row r="43" spans="1:38" ht="21" customHeight="1">
      <c r="A43" s="2120"/>
      <c r="B43" s="2121"/>
      <c r="C43" s="323"/>
      <c r="D43" s="1984">
        <f>AD15</f>
        <v>0</v>
      </c>
      <c r="E43" s="1985"/>
      <c r="F43" s="1985"/>
      <c r="G43" s="1985"/>
      <c r="H43" s="1985"/>
      <c r="I43" s="1985"/>
      <c r="J43" s="1985"/>
      <c r="K43" s="1985"/>
      <c r="L43" s="1985"/>
      <c r="M43" s="1985"/>
      <c r="N43" s="1985"/>
      <c r="O43" s="324" t="s">
        <v>60</v>
      </c>
      <c r="P43" s="325"/>
      <c r="Q43" s="1986">
        <f>AD13</f>
        <v>0</v>
      </c>
      <c r="R43" s="1986"/>
      <c r="S43" s="1986"/>
      <c r="T43" s="1986"/>
      <c r="U43" s="1986"/>
      <c r="V43" s="1986"/>
      <c r="W43" s="1986"/>
      <c r="X43" s="1986"/>
      <c r="Y43" s="1986"/>
      <c r="Z43" s="1986"/>
      <c r="AA43" s="326" t="s">
        <v>60</v>
      </c>
      <c r="AB43" s="2011"/>
      <c r="AC43" s="2012"/>
      <c r="AD43" s="1999"/>
      <c r="AE43" s="1999"/>
      <c r="AF43" s="1999"/>
      <c r="AG43" s="1999"/>
      <c r="AH43" s="1999"/>
      <c r="AI43" s="1999"/>
      <c r="AJ43" s="1999"/>
      <c r="AK43" s="1999"/>
      <c r="AL43" s="2000"/>
    </row>
    <row r="44" spans="1:38" ht="21" customHeight="1">
      <c r="A44" s="2120"/>
      <c r="B44" s="2121"/>
      <c r="C44" s="2124" t="s">
        <v>743</v>
      </c>
      <c r="D44" s="2124"/>
      <c r="E44" s="2124"/>
      <c r="F44" s="2124"/>
      <c r="G44" s="2124"/>
      <c r="H44" s="2124"/>
      <c r="I44" s="2124"/>
      <c r="J44" s="2124"/>
      <c r="K44" s="2124"/>
      <c r="L44" s="2124"/>
      <c r="M44" s="2124"/>
      <c r="N44" s="2124"/>
      <c r="O44" s="2124"/>
      <c r="P44" s="2124"/>
      <c r="Q44" s="2124"/>
      <c r="R44" s="2124"/>
      <c r="S44" s="2124"/>
      <c r="T44" s="2124"/>
      <c r="U44" s="2124"/>
      <c r="V44" s="2124"/>
      <c r="W44" s="2124"/>
      <c r="X44" s="2124"/>
      <c r="Y44" s="2124"/>
      <c r="Z44" s="2124"/>
      <c r="AA44" s="2124"/>
      <c r="AB44" s="2124"/>
      <c r="AC44" s="2124"/>
      <c r="AD44" s="2124"/>
      <c r="AE44" s="2124"/>
      <c r="AF44" s="2124"/>
      <c r="AG44" s="2124"/>
      <c r="AH44" s="2124"/>
      <c r="AI44" s="2124"/>
      <c r="AJ44" s="2124"/>
      <c r="AK44" s="2124"/>
      <c r="AL44" s="1987"/>
    </row>
    <row r="45" spans="1:38">
      <c r="A45" s="2120"/>
      <c r="B45" s="2121"/>
      <c r="C45" s="308"/>
      <c r="D45" s="338" t="s">
        <v>364</v>
      </c>
      <c r="E45" s="338"/>
      <c r="F45" s="338"/>
      <c r="G45" s="338"/>
      <c r="H45" s="338"/>
      <c r="I45" s="338"/>
      <c r="J45" s="338"/>
      <c r="K45" s="338"/>
      <c r="L45" s="338"/>
      <c r="M45" s="338"/>
      <c r="N45" s="338"/>
      <c r="O45" s="338"/>
      <c r="P45" s="338"/>
      <c r="Q45" s="338"/>
      <c r="R45" s="338"/>
      <c r="S45" s="338"/>
      <c r="T45" s="338"/>
      <c r="U45" s="338"/>
      <c r="V45" s="338"/>
      <c r="W45" s="338"/>
      <c r="X45" s="338"/>
      <c r="Y45" s="338"/>
      <c r="Z45" s="338"/>
      <c r="AA45" s="338"/>
      <c r="AB45" s="338"/>
      <c r="AC45" s="338"/>
      <c r="AD45" s="338"/>
      <c r="AE45" s="338"/>
      <c r="AF45" s="338"/>
      <c r="AG45" s="338"/>
      <c r="AH45" s="338"/>
      <c r="AI45" s="338"/>
      <c r="AJ45" s="338"/>
      <c r="AK45" s="338"/>
      <c r="AL45" s="339"/>
    </row>
    <row r="46" spans="1:38" ht="21" customHeight="1">
      <c r="A46" s="2120"/>
      <c r="B46" s="2121"/>
      <c r="C46" s="340"/>
      <c r="D46" s="341"/>
      <c r="E46" s="2129" t="s">
        <v>380</v>
      </c>
      <c r="F46" s="2129"/>
      <c r="G46" s="2129"/>
      <c r="H46" s="2129"/>
      <c r="I46" s="2129"/>
      <c r="J46" s="2129"/>
      <c r="K46" s="2129"/>
      <c r="L46" s="2129"/>
      <c r="M46" s="2129"/>
      <c r="N46" s="2129"/>
      <c r="O46" s="2129"/>
      <c r="P46" s="2129"/>
      <c r="Q46" s="2129"/>
      <c r="R46" s="2129"/>
      <c r="S46" s="2129"/>
      <c r="T46" s="2129"/>
      <c r="U46" s="2129"/>
      <c r="V46" s="2129"/>
      <c r="W46" s="2129"/>
      <c r="X46" s="2129"/>
      <c r="Y46" s="2129"/>
      <c r="Z46" s="2129"/>
      <c r="AA46" s="342"/>
      <c r="AB46" s="104" t="s">
        <v>113</v>
      </c>
      <c r="AC46" s="2130" t="s">
        <v>270</v>
      </c>
      <c r="AD46" s="2130"/>
      <c r="AE46" s="2130"/>
      <c r="AF46" s="2130"/>
      <c r="AG46" s="104" t="s">
        <v>113</v>
      </c>
      <c r="AH46" s="2130" t="s">
        <v>271</v>
      </c>
      <c r="AI46" s="2130"/>
      <c r="AJ46" s="2130"/>
      <c r="AK46" s="2130"/>
      <c r="AL46" s="2131"/>
    </row>
    <row r="47" spans="1:38" ht="18" customHeight="1">
      <c r="A47" s="2120"/>
      <c r="B47" s="2121"/>
      <c r="C47" s="308"/>
      <c r="D47" s="308" t="s">
        <v>272</v>
      </c>
      <c r="E47" s="308"/>
      <c r="F47" s="308"/>
      <c r="G47" s="308"/>
      <c r="H47" s="308"/>
      <c r="I47" s="308"/>
      <c r="J47" s="308"/>
      <c r="K47" s="308"/>
      <c r="L47" s="308"/>
      <c r="M47" s="308"/>
      <c r="N47" s="308"/>
      <c r="O47" s="308"/>
      <c r="P47" s="308"/>
      <c r="Q47" s="308"/>
      <c r="R47" s="308"/>
      <c r="S47" s="308"/>
      <c r="T47" s="308"/>
      <c r="U47" s="308"/>
      <c r="V47" s="308"/>
      <c r="W47" s="308"/>
      <c r="X47" s="308"/>
      <c r="Y47" s="308"/>
      <c r="Z47" s="308"/>
      <c r="AA47" s="308"/>
      <c r="AB47" s="308"/>
      <c r="AC47" s="308"/>
      <c r="AD47" s="308"/>
      <c r="AE47" s="308"/>
      <c r="AF47" s="308"/>
      <c r="AG47" s="308"/>
      <c r="AH47" s="308"/>
      <c r="AI47" s="308"/>
      <c r="AJ47" s="308"/>
      <c r="AK47" s="308"/>
      <c r="AL47" s="343"/>
    </row>
    <row r="48" spans="1:38" ht="35.1" customHeight="1">
      <c r="A48" s="2120"/>
      <c r="B48" s="2121"/>
      <c r="C48" s="340"/>
      <c r="D48" s="344"/>
      <c r="E48" s="2016" t="s">
        <v>654</v>
      </c>
      <c r="F48" s="2016"/>
      <c r="G48" s="2016"/>
      <c r="H48" s="2016"/>
      <c r="I48" s="2016"/>
      <c r="J48" s="2016"/>
      <c r="K48" s="2016"/>
      <c r="L48" s="2016"/>
      <c r="M48" s="2016"/>
      <c r="N48" s="2016"/>
      <c r="O48" s="2016"/>
      <c r="P48" s="2016"/>
      <c r="Q48" s="2016"/>
      <c r="R48" s="2016"/>
      <c r="S48" s="2016"/>
      <c r="T48" s="2016"/>
      <c r="U48" s="2016"/>
      <c r="V48" s="2016"/>
      <c r="W48" s="2016"/>
      <c r="X48" s="2016"/>
      <c r="Y48" s="2016"/>
      <c r="Z48" s="2016"/>
      <c r="AA48" s="345"/>
      <c r="AB48" s="308"/>
      <c r="AC48" s="104" t="s">
        <v>113</v>
      </c>
      <c r="AD48" s="2017" t="s">
        <v>655</v>
      </c>
      <c r="AE48" s="2017"/>
      <c r="AF48" s="2017"/>
      <c r="AG48" s="104" t="s">
        <v>113</v>
      </c>
      <c r="AH48" s="2017" t="s">
        <v>656</v>
      </c>
      <c r="AI48" s="2017"/>
      <c r="AJ48" s="2017"/>
      <c r="AK48" s="2017"/>
      <c r="AL48" s="2018"/>
    </row>
    <row r="49" spans="1:38" ht="35.1" customHeight="1" thickBot="1">
      <c r="A49" s="2122"/>
      <c r="B49" s="2123"/>
      <c r="C49" s="346"/>
      <c r="D49" s="347"/>
      <c r="E49" s="2013" t="s">
        <v>741</v>
      </c>
      <c r="F49" s="2013"/>
      <c r="G49" s="2013"/>
      <c r="H49" s="2013"/>
      <c r="I49" s="2013"/>
      <c r="J49" s="2013"/>
      <c r="K49" s="2013"/>
      <c r="L49" s="2013"/>
      <c r="M49" s="2013"/>
      <c r="N49" s="2013"/>
      <c r="O49" s="2013"/>
      <c r="P49" s="2013"/>
      <c r="Q49" s="2013"/>
      <c r="R49" s="2013"/>
      <c r="S49" s="2013"/>
      <c r="T49" s="2013"/>
      <c r="U49" s="2013"/>
      <c r="V49" s="2013"/>
      <c r="W49" s="2013"/>
      <c r="X49" s="2013"/>
      <c r="Y49" s="2013"/>
      <c r="Z49" s="2013"/>
      <c r="AA49" s="67" t="s">
        <v>113</v>
      </c>
      <c r="AB49" s="2014" t="s">
        <v>723</v>
      </c>
      <c r="AC49" s="2014"/>
      <c r="AD49" s="2014"/>
      <c r="AE49" s="67" t="s">
        <v>113</v>
      </c>
      <c r="AF49" s="2014" t="s">
        <v>725</v>
      </c>
      <c r="AG49" s="2014"/>
      <c r="AH49" s="2014"/>
      <c r="AI49" s="67" t="s">
        <v>113</v>
      </c>
      <c r="AJ49" s="2014" t="s">
        <v>724</v>
      </c>
      <c r="AK49" s="2014"/>
      <c r="AL49" s="2015"/>
    </row>
    <row r="50" spans="1:38" ht="18" customHeight="1">
      <c r="B50" s="348"/>
    </row>
    <row r="51" spans="1:38" ht="18" customHeight="1"/>
    <row r="81" spans="1:38" ht="14.25">
      <c r="C81" s="349"/>
      <c r="D81" s="349"/>
      <c r="E81" s="349"/>
      <c r="F81" s="349"/>
      <c r="G81" s="349"/>
      <c r="H81" s="349"/>
      <c r="I81" s="350"/>
      <c r="J81" s="350"/>
      <c r="K81" s="350"/>
      <c r="L81" s="350"/>
      <c r="M81" s="350"/>
      <c r="N81" s="350"/>
      <c r="O81" s="350"/>
      <c r="P81" s="349"/>
      <c r="Q81" s="349"/>
      <c r="R81" s="349"/>
      <c r="S81" s="349"/>
      <c r="T81" s="349"/>
      <c r="U81" s="350"/>
      <c r="V81" s="350"/>
      <c r="W81" s="350"/>
      <c r="X81" s="350"/>
      <c r="Y81" s="350"/>
      <c r="Z81" s="350"/>
      <c r="AA81" s="350"/>
      <c r="AB81" s="350"/>
      <c r="AC81" s="350"/>
      <c r="AD81" s="350"/>
      <c r="AE81" s="350"/>
      <c r="AF81" s="350"/>
      <c r="AG81" s="350"/>
      <c r="AH81" s="350"/>
      <c r="AI81" s="351"/>
      <c r="AJ81" s="351"/>
      <c r="AK81" s="351"/>
      <c r="AL81" s="351"/>
    </row>
    <row r="83" spans="1:38" ht="15" customHeight="1">
      <c r="A83" s="350"/>
      <c r="B83" s="352"/>
    </row>
  </sheetData>
  <mergeCells count="95">
    <mergeCell ref="AJ49:AL49"/>
    <mergeCell ref="AD48:AF48"/>
    <mergeCell ref="AB49:AD49"/>
    <mergeCell ref="AF49:AH49"/>
    <mergeCell ref="AO7:AV7"/>
    <mergeCell ref="AD20:AL21"/>
    <mergeCell ref="AB20:AC21"/>
    <mergeCell ref="AB19:AC19"/>
    <mergeCell ref="AB30:AC30"/>
    <mergeCell ref="AD30:AL30"/>
    <mergeCell ref="C22:AL22"/>
    <mergeCell ref="D24:O24"/>
    <mergeCell ref="S24:W24"/>
    <mergeCell ref="X24:AC24"/>
    <mergeCell ref="S25:W25"/>
    <mergeCell ref="X25:AC25"/>
    <mergeCell ref="E29:AJ29"/>
    <mergeCell ref="E49:Z49"/>
    <mergeCell ref="A13:B13"/>
    <mergeCell ref="C13:Z13"/>
    <mergeCell ref="AD13:AK13"/>
    <mergeCell ref="A14:B14"/>
    <mergeCell ref="C14:Z14"/>
    <mergeCell ref="AD14:AK14"/>
    <mergeCell ref="Q21:Z21"/>
    <mergeCell ref="A30:B40"/>
    <mergeCell ref="C30:O30"/>
    <mergeCell ref="P30:AA30"/>
    <mergeCell ref="E48:Z48"/>
    <mergeCell ref="AH48:AL48"/>
    <mergeCell ref="D32:N32"/>
    <mergeCell ref="Q32:Z32"/>
    <mergeCell ref="A1:AC1"/>
    <mergeCell ref="A2:AC2"/>
    <mergeCell ref="A4:AL4"/>
    <mergeCell ref="A6:B6"/>
    <mergeCell ref="C6:Z6"/>
    <mergeCell ref="AC6:AL6"/>
    <mergeCell ref="A7:B7"/>
    <mergeCell ref="AD7:AK7"/>
    <mergeCell ref="A8:B8"/>
    <mergeCell ref="AD8:AK8"/>
    <mergeCell ref="A9:B9"/>
    <mergeCell ref="AD9:AK9"/>
    <mergeCell ref="C9:AB9"/>
    <mergeCell ref="C8:AB8"/>
    <mergeCell ref="C7:AB7"/>
    <mergeCell ref="D21:N21"/>
    <mergeCell ref="A10:B10"/>
    <mergeCell ref="AD10:AK10"/>
    <mergeCell ref="A11:B11"/>
    <mergeCell ref="C11:AB11"/>
    <mergeCell ref="AD11:AK11"/>
    <mergeCell ref="C10:AB10"/>
    <mergeCell ref="C20:O20"/>
    <mergeCell ref="P20:AA20"/>
    <mergeCell ref="A12:AL12"/>
    <mergeCell ref="AB42:AC43"/>
    <mergeCell ref="AD42:AL43"/>
    <mergeCell ref="A15:B15"/>
    <mergeCell ref="C15:Z15"/>
    <mergeCell ref="AD15:AK15"/>
    <mergeCell ref="A17:AL17"/>
    <mergeCell ref="C19:O19"/>
    <mergeCell ref="P19:AA19"/>
    <mergeCell ref="AD19:AL19"/>
    <mergeCell ref="C40:AL40"/>
    <mergeCell ref="E27:AJ28"/>
    <mergeCell ref="E38:AJ39"/>
    <mergeCell ref="AD31:AL32"/>
    <mergeCell ref="AB31:AC32"/>
    <mergeCell ref="C31:O31"/>
    <mergeCell ref="P31:AA31"/>
    <mergeCell ref="D35:O35"/>
    <mergeCell ref="P35:T35"/>
    <mergeCell ref="U35:Z35"/>
    <mergeCell ref="D37:AL37"/>
    <mergeCell ref="AB41:AC41"/>
    <mergeCell ref="AD41:AL41"/>
    <mergeCell ref="A41:B49"/>
    <mergeCell ref="A19:B29"/>
    <mergeCell ref="C44:AL44"/>
    <mergeCell ref="C42:O42"/>
    <mergeCell ref="P42:AA42"/>
    <mergeCell ref="D43:N43"/>
    <mergeCell ref="Q43:Z43"/>
    <mergeCell ref="C41:O41"/>
    <mergeCell ref="P41:AA41"/>
    <mergeCell ref="P36:T36"/>
    <mergeCell ref="U36:Z36"/>
    <mergeCell ref="D26:AL26"/>
    <mergeCell ref="E46:Z46"/>
    <mergeCell ref="AC46:AF46"/>
    <mergeCell ref="AH46:AL46"/>
    <mergeCell ref="C33:AL33"/>
  </mergeCells>
  <phoneticPr fontId="7"/>
  <conditionalFormatting sqref="AB20:AC21">
    <cfRule type="containsText" dxfId="11" priority="3" operator="containsText" text="超過">
      <formula>NOT(ISERROR(SEARCH("超過",AB20)))</formula>
    </cfRule>
  </conditionalFormatting>
  <conditionalFormatting sqref="AB31:AC32">
    <cfRule type="containsText" dxfId="10" priority="2" operator="containsText" text="超過">
      <formula>NOT(ISERROR(SEARCH("超過",AB31)))</formula>
    </cfRule>
  </conditionalFormatting>
  <conditionalFormatting sqref="AB42:AC43">
    <cfRule type="containsText" dxfId="9" priority="1" operator="containsText" text="超過">
      <formula>NOT(ISERROR(SEARCH("超過",AB42)))</formula>
    </cfRule>
  </conditionalFormatting>
  <dataValidations count="1">
    <dataValidation type="list" allowBlank="1" showInputMessage="1" showErrorMessage="1" sqref="C24:C26 C35:C37 AG46 AB46 AE49 AG48 AA49 AC48 AI49">
      <formula1>"(　),(〇)"</formula1>
    </dataValidation>
  </dataValidations>
  <printOptions horizontalCentered="1"/>
  <pageMargins left="0.35433070866141736" right="0.35433070866141736" top="0.39370078740157483" bottom="0.35433070866141736" header="0.15748031496062992" footer="0.15748031496062992"/>
  <pageSetup paperSize="9" scale="94" orientation="portrait" r:id="rId1"/>
  <headerFooter alignWithMargins="0">
    <oddFooter>&amp;C-会計&amp;A-</oddFooter>
  </headerFooter>
  <ignoredErrors>
    <ignoredError sqref="AD8:AD11" unlockedFormula="1"/>
  </ignoredError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61"/>
  <sheetViews>
    <sheetView view="pageBreakPreview" zoomScaleNormal="100" zoomScaleSheetLayoutView="100" workbookViewId="0">
      <selection sqref="A1:AK1"/>
    </sheetView>
  </sheetViews>
  <sheetFormatPr defaultColWidth="9" defaultRowHeight="13.5"/>
  <cols>
    <col min="1" max="3" width="3.125" style="300" customWidth="1"/>
    <col min="4" max="18" width="2.625" style="300" customWidth="1"/>
    <col min="19" max="19" width="3.625" style="300" customWidth="1"/>
    <col min="20" max="26" width="2.625" style="300" customWidth="1"/>
    <col min="27" max="27" width="3" style="300" customWidth="1"/>
    <col min="28" max="31" width="2.625" style="300" customWidth="1"/>
    <col min="32" max="32" width="3" style="300" customWidth="1"/>
    <col min="33" max="37" width="2.625" style="300" customWidth="1"/>
    <col min="38" max="41" width="2.5" style="300" customWidth="1"/>
    <col min="42" max="72" width="2.625" style="300" customWidth="1"/>
    <col min="73" max="16384" width="9" style="300"/>
  </cols>
  <sheetData>
    <row r="1" spans="1:37" ht="18.75" customHeight="1">
      <c r="A1" s="1185" t="s">
        <v>137</v>
      </c>
      <c r="B1" s="1185"/>
      <c r="C1" s="1185"/>
      <c r="D1" s="1185"/>
      <c r="E1" s="1185"/>
      <c r="F1" s="1185"/>
      <c r="G1" s="1185"/>
      <c r="H1" s="1185"/>
      <c r="I1" s="1185"/>
      <c r="J1" s="1185"/>
      <c r="K1" s="1185"/>
      <c r="L1" s="1185"/>
      <c r="M1" s="1185"/>
      <c r="N1" s="1185"/>
      <c r="O1" s="1185"/>
      <c r="P1" s="1185"/>
      <c r="Q1" s="1185"/>
      <c r="R1" s="1185"/>
      <c r="S1" s="1185"/>
      <c r="T1" s="1185"/>
      <c r="U1" s="1185"/>
      <c r="V1" s="1185"/>
      <c r="W1" s="1185"/>
      <c r="X1" s="1185"/>
      <c r="Y1" s="1185"/>
      <c r="Z1" s="1185"/>
      <c r="AA1" s="1185"/>
      <c r="AB1" s="1185"/>
      <c r="AC1" s="1185"/>
      <c r="AD1" s="1185"/>
      <c r="AE1" s="1185"/>
      <c r="AF1" s="1185"/>
      <c r="AG1" s="1185"/>
      <c r="AH1" s="1185"/>
      <c r="AI1" s="1185"/>
      <c r="AJ1" s="1185"/>
      <c r="AK1" s="1185"/>
    </row>
    <row r="2" spans="1:37" ht="4.5" customHeight="1">
      <c r="A2" s="353"/>
      <c r="B2" s="353"/>
      <c r="C2" s="353"/>
      <c r="D2" s="353"/>
      <c r="E2" s="353"/>
      <c r="F2" s="353"/>
      <c r="G2" s="353"/>
      <c r="H2" s="353"/>
      <c r="I2" s="353"/>
      <c r="J2" s="353"/>
      <c r="K2" s="353"/>
      <c r="L2" s="353"/>
      <c r="M2" s="353"/>
      <c r="N2" s="353"/>
      <c r="O2" s="353"/>
      <c r="P2" s="353"/>
      <c r="Q2" s="353"/>
      <c r="R2" s="353"/>
      <c r="S2" s="353"/>
      <c r="T2" s="353"/>
      <c r="U2" s="353"/>
      <c r="V2" s="353"/>
      <c r="W2" s="353"/>
      <c r="X2" s="353"/>
      <c r="Y2" s="353"/>
      <c r="Z2" s="353"/>
      <c r="AA2" s="353"/>
      <c r="AB2" s="353"/>
      <c r="AC2" s="353"/>
      <c r="AD2" s="353"/>
      <c r="AE2" s="353"/>
      <c r="AF2" s="353"/>
      <c r="AG2" s="353"/>
      <c r="AH2" s="353"/>
      <c r="AI2" s="353"/>
      <c r="AJ2" s="353"/>
      <c r="AK2" s="353"/>
    </row>
    <row r="3" spans="1:37" ht="21" customHeight="1">
      <c r="A3" s="1297" t="s">
        <v>273</v>
      </c>
      <c r="B3" s="1297"/>
      <c r="C3" s="1297"/>
      <c r="D3" s="1297"/>
      <c r="E3" s="1297"/>
      <c r="F3" s="1297"/>
      <c r="G3" s="1297"/>
      <c r="H3" s="1297"/>
      <c r="I3" s="1297"/>
      <c r="J3" s="1297"/>
      <c r="K3" s="1297"/>
      <c r="L3" s="1297"/>
      <c r="M3" s="1297"/>
      <c r="N3" s="1297"/>
      <c r="O3" s="1297"/>
      <c r="P3" s="1297"/>
      <c r="Q3" s="1297"/>
      <c r="R3" s="1297"/>
      <c r="S3" s="1297"/>
      <c r="T3" s="1297"/>
      <c r="U3" s="1297"/>
      <c r="V3" s="1297"/>
      <c r="W3" s="1297"/>
      <c r="X3" s="1297"/>
      <c r="Y3" s="1297"/>
      <c r="Z3" s="1297"/>
      <c r="AA3" s="1297"/>
      <c r="AB3" s="1297"/>
      <c r="AC3" s="1297"/>
      <c r="AD3" s="1297"/>
      <c r="AE3" s="1297"/>
      <c r="AF3" s="1297"/>
      <c r="AG3" s="1297"/>
      <c r="AH3" s="1297"/>
      <c r="AI3" s="1297"/>
      <c r="AJ3" s="1297"/>
      <c r="AK3" s="1297"/>
    </row>
    <row r="4" spans="1:37" ht="4.5" customHeight="1" thickBot="1">
      <c r="A4" s="301"/>
      <c r="B4" s="301"/>
      <c r="C4" s="301"/>
      <c r="D4" s="301"/>
      <c r="E4" s="301"/>
      <c r="F4" s="301"/>
      <c r="G4" s="301"/>
      <c r="H4" s="301"/>
      <c r="I4" s="354"/>
      <c r="J4" s="354"/>
      <c r="K4" s="354"/>
      <c r="L4" s="354"/>
      <c r="M4" s="354"/>
      <c r="N4" s="304"/>
      <c r="O4" s="304"/>
      <c r="P4" s="304"/>
      <c r="Q4" s="304"/>
      <c r="R4" s="304"/>
      <c r="S4" s="304"/>
      <c r="T4" s="304"/>
      <c r="U4" s="304"/>
      <c r="V4" s="304"/>
      <c r="W4" s="304"/>
      <c r="X4" s="304"/>
      <c r="Y4" s="304"/>
      <c r="Z4" s="304"/>
      <c r="AA4" s="304"/>
      <c r="AB4" s="305"/>
      <c r="AC4" s="305"/>
      <c r="AD4" s="305"/>
      <c r="AE4" s="305"/>
      <c r="AF4" s="305"/>
      <c r="AG4" s="305"/>
      <c r="AH4" s="305"/>
      <c r="AI4" s="305"/>
      <c r="AJ4" s="305"/>
      <c r="AK4" s="305"/>
    </row>
    <row r="5" spans="1:37" ht="24" customHeight="1" thickBot="1">
      <c r="A5" s="2241"/>
      <c r="B5" s="2242"/>
      <c r="C5" s="2242"/>
      <c r="D5" s="2242"/>
      <c r="E5" s="2243"/>
      <c r="F5" s="2223" t="s">
        <v>618</v>
      </c>
      <c r="G5" s="2221"/>
      <c r="H5" s="2221"/>
      <c r="I5" s="2221"/>
      <c r="J5" s="2221"/>
      <c r="K5" s="2221"/>
      <c r="L5" s="2222"/>
      <c r="M5" s="2221" t="s">
        <v>616</v>
      </c>
      <c r="N5" s="2221"/>
      <c r="O5" s="2221"/>
      <c r="P5" s="2221"/>
      <c r="Q5" s="2221"/>
      <c r="R5" s="2221"/>
      <c r="S5" s="2221"/>
      <c r="T5" s="2221"/>
      <c r="U5" s="2221"/>
      <c r="V5" s="2221"/>
      <c r="W5" s="2221"/>
      <c r="X5" s="2221"/>
      <c r="Y5" s="2221"/>
      <c r="Z5" s="2221"/>
      <c r="AA5" s="2221"/>
      <c r="AB5" s="2222"/>
      <c r="AC5" s="355"/>
      <c r="AD5" s="2223" t="s">
        <v>617</v>
      </c>
      <c r="AE5" s="2221"/>
      <c r="AF5" s="2221"/>
      <c r="AG5" s="2221"/>
      <c r="AH5" s="2221"/>
      <c r="AI5" s="2221"/>
      <c r="AJ5" s="2221"/>
      <c r="AK5" s="2224"/>
    </row>
    <row r="6" spans="1:37" ht="15" customHeight="1" thickTop="1">
      <c r="A6" s="2238" t="s">
        <v>237</v>
      </c>
      <c r="B6" s="2239"/>
      <c r="C6" s="2239"/>
      <c r="D6" s="2239"/>
      <c r="E6" s="2240"/>
      <c r="F6" s="356"/>
      <c r="G6" s="2234" t="s">
        <v>135</v>
      </c>
      <c r="H6" s="2234"/>
      <c r="I6" s="2234"/>
      <c r="J6" s="2234"/>
      <c r="K6" s="2234"/>
      <c r="L6" s="2235"/>
      <c r="M6" s="2225" t="s">
        <v>274</v>
      </c>
      <c r="N6" s="2226"/>
      <c r="O6" s="2226"/>
      <c r="P6" s="2226"/>
      <c r="Q6" s="2226"/>
      <c r="R6" s="2226"/>
      <c r="S6" s="2226"/>
      <c r="T6" s="2226"/>
      <c r="U6" s="2227"/>
      <c r="V6" s="357" t="s">
        <v>275</v>
      </c>
      <c r="W6" s="2234" t="s">
        <v>276</v>
      </c>
      <c r="X6" s="2234"/>
      <c r="Y6" s="2234"/>
      <c r="Z6" s="2234"/>
      <c r="AA6" s="2234"/>
      <c r="AB6" s="2235"/>
      <c r="AC6" s="2205" t="s">
        <v>277</v>
      </c>
      <c r="AD6" s="357" t="s">
        <v>659</v>
      </c>
      <c r="AE6" s="2234" t="s">
        <v>136</v>
      </c>
      <c r="AF6" s="2236"/>
      <c r="AG6" s="2236"/>
      <c r="AH6" s="2236"/>
      <c r="AI6" s="2236"/>
      <c r="AJ6" s="2236"/>
      <c r="AK6" s="2237"/>
    </row>
    <row r="7" spans="1:37" ht="12" customHeight="1">
      <c r="A7" s="2197"/>
      <c r="B7" s="2198"/>
      <c r="C7" s="2198"/>
      <c r="D7" s="2198"/>
      <c r="E7" s="2199"/>
      <c r="F7" s="358"/>
      <c r="G7" s="2211">
        <f>【入力シートⅠ】基礎数値!F35</f>
        <v>0</v>
      </c>
      <c r="H7" s="2211"/>
      <c r="I7" s="2211"/>
      <c r="J7" s="2211"/>
      <c r="K7" s="2211"/>
      <c r="L7" s="2212" t="s">
        <v>60</v>
      </c>
      <c r="M7" s="2228"/>
      <c r="N7" s="2229"/>
      <c r="O7" s="2229"/>
      <c r="P7" s="2229"/>
      <c r="Q7" s="2229"/>
      <c r="R7" s="2229"/>
      <c r="S7" s="2229"/>
      <c r="T7" s="2229"/>
      <c r="U7" s="2230"/>
      <c r="V7" s="359"/>
      <c r="W7" s="2211">
        <f>【入力シートⅠ】基礎数値!F34</f>
        <v>0</v>
      </c>
      <c r="X7" s="2211"/>
      <c r="Y7" s="2211"/>
      <c r="Z7" s="2211"/>
      <c r="AA7" s="2211"/>
      <c r="AB7" s="2212" t="s">
        <v>60</v>
      </c>
      <c r="AC7" s="2205"/>
      <c r="AD7" s="360"/>
      <c r="AE7" s="2214">
        <f>G7+W7</f>
        <v>0</v>
      </c>
      <c r="AF7" s="2214"/>
      <c r="AG7" s="2214"/>
      <c r="AH7" s="2214"/>
      <c r="AI7" s="2214"/>
      <c r="AJ7" s="2214"/>
      <c r="AK7" s="2216" t="s">
        <v>60</v>
      </c>
    </row>
    <row r="8" spans="1:37" ht="12" customHeight="1">
      <c r="A8" s="2197"/>
      <c r="B8" s="2198"/>
      <c r="C8" s="2198"/>
      <c r="D8" s="2198"/>
      <c r="E8" s="2199"/>
      <c r="F8" s="358"/>
      <c r="G8" s="2211"/>
      <c r="H8" s="2211"/>
      <c r="I8" s="2211"/>
      <c r="J8" s="2211"/>
      <c r="K8" s="2211"/>
      <c r="L8" s="2212"/>
      <c r="M8" s="2231"/>
      <c r="N8" s="2232"/>
      <c r="O8" s="2232"/>
      <c r="P8" s="2232"/>
      <c r="Q8" s="2232"/>
      <c r="R8" s="2232"/>
      <c r="S8" s="2232"/>
      <c r="T8" s="2232"/>
      <c r="U8" s="2233"/>
      <c r="V8" s="359"/>
      <c r="W8" s="2211"/>
      <c r="X8" s="2211"/>
      <c r="Y8" s="2211"/>
      <c r="Z8" s="2211"/>
      <c r="AA8" s="2211"/>
      <c r="AB8" s="2212"/>
      <c r="AC8" s="2205"/>
      <c r="AD8" s="361"/>
      <c r="AE8" s="2218"/>
      <c r="AF8" s="2218"/>
      <c r="AG8" s="2218"/>
      <c r="AH8" s="2218"/>
      <c r="AI8" s="2218"/>
      <c r="AJ8" s="2218"/>
      <c r="AK8" s="2219"/>
    </row>
    <row r="9" spans="1:37" ht="15" customHeight="1">
      <c r="A9" s="2197" t="s">
        <v>238</v>
      </c>
      <c r="B9" s="2198"/>
      <c r="C9" s="2198"/>
      <c r="D9" s="2198"/>
      <c r="E9" s="2199"/>
      <c r="F9" s="362"/>
      <c r="G9" s="2203" t="s">
        <v>138</v>
      </c>
      <c r="H9" s="2203"/>
      <c r="I9" s="2203"/>
      <c r="J9" s="2203"/>
      <c r="K9" s="2203"/>
      <c r="L9" s="2204"/>
      <c r="M9" s="2205" t="s">
        <v>278</v>
      </c>
      <c r="N9" s="362"/>
      <c r="O9" s="2203" t="s">
        <v>239</v>
      </c>
      <c r="P9" s="2203"/>
      <c r="Q9" s="2203"/>
      <c r="R9" s="2203"/>
      <c r="S9" s="2203"/>
      <c r="T9" s="2204"/>
      <c r="U9" s="2206" t="s">
        <v>279</v>
      </c>
      <c r="V9" s="363" t="s">
        <v>280</v>
      </c>
      <c r="W9" s="2203" t="s">
        <v>240</v>
      </c>
      <c r="X9" s="2203"/>
      <c r="Y9" s="2203"/>
      <c r="Z9" s="2203"/>
      <c r="AA9" s="2203"/>
      <c r="AB9" s="2204"/>
      <c r="AC9" s="2205" t="s">
        <v>281</v>
      </c>
      <c r="AD9" s="364"/>
      <c r="AE9" s="2208" t="s">
        <v>139</v>
      </c>
      <c r="AF9" s="2209"/>
      <c r="AG9" s="2209"/>
      <c r="AH9" s="2209"/>
      <c r="AI9" s="2209"/>
      <c r="AJ9" s="2209"/>
      <c r="AK9" s="2210"/>
    </row>
    <row r="10" spans="1:37" ht="12" customHeight="1">
      <c r="A10" s="2197"/>
      <c r="B10" s="2198"/>
      <c r="C10" s="2198"/>
      <c r="D10" s="2198"/>
      <c r="E10" s="2199"/>
      <c r="F10" s="358"/>
      <c r="G10" s="2211">
        <f>【入力シートⅠ】基礎数値!I47</f>
        <v>0</v>
      </c>
      <c r="H10" s="2211"/>
      <c r="I10" s="2211"/>
      <c r="J10" s="2211"/>
      <c r="K10" s="2211"/>
      <c r="L10" s="2212" t="s">
        <v>60</v>
      </c>
      <c r="M10" s="2205"/>
      <c r="N10" s="358"/>
      <c r="O10" s="2211">
        <f>【入力シートⅠ】基礎数値!F26</f>
        <v>0</v>
      </c>
      <c r="P10" s="2211"/>
      <c r="Q10" s="2211"/>
      <c r="R10" s="2211"/>
      <c r="S10" s="2211"/>
      <c r="T10" s="2212" t="s">
        <v>60</v>
      </c>
      <c r="U10" s="2206"/>
      <c r="V10" s="365"/>
      <c r="W10" s="2211">
        <f>【入力シートⅠ】基礎数値!F30</f>
        <v>0</v>
      </c>
      <c r="X10" s="2211"/>
      <c r="Y10" s="2211"/>
      <c r="Z10" s="2211"/>
      <c r="AA10" s="2211"/>
      <c r="AB10" s="2212" t="s">
        <v>60</v>
      </c>
      <c r="AC10" s="2205"/>
      <c r="AD10" s="366"/>
      <c r="AE10" s="2214">
        <f>G10-O10+W10</f>
        <v>0</v>
      </c>
      <c r="AF10" s="2214"/>
      <c r="AG10" s="2214"/>
      <c r="AH10" s="2214"/>
      <c r="AI10" s="2214"/>
      <c r="AJ10" s="2214"/>
      <c r="AK10" s="2216" t="s">
        <v>60</v>
      </c>
    </row>
    <row r="11" spans="1:37" ht="12" customHeight="1">
      <c r="A11" s="2197"/>
      <c r="B11" s="2220"/>
      <c r="C11" s="2198"/>
      <c r="D11" s="2198"/>
      <c r="E11" s="2199"/>
      <c r="F11" s="361"/>
      <c r="G11" s="1783"/>
      <c r="H11" s="1783"/>
      <c r="I11" s="1783"/>
      <c r="J11" s="1783"/>
      <c r="K11" s="1783"/>
      <c r="L11" s="2213"/>
      <c r="M11" s="2205"/>
      <c r="N11" s="361"/>
      <c r="O11" s="1783"/>
      <c r="P11" s="1783"/>
      <c r="Q11" s="1783"/>
      <c r="R11" s="1783"/>
      <c r="S11" s="1783"/>
      <c r="T11" s="2213"/>
      <c r="U11" s="2206"/>
      <c r="V11" s="367"/>
      <c r="W11" s="1783"/>
      <c r="X11" s="1783"/>
      <c r="Y11" s="1783"/>
      <c r="Z11" s="1783"/>
      <c r="AA11" s="1783"/>
      <c r="AB11" s="2213"/>
      <c r="AC11" s="2205"/>
      <c r="AD11" s="368"/>
      <c r="AE11" s="2218"/>
      <c r="AF11" s="2218"/>
      <c r="AG11" s="2218"/>
      <c r="AH11" s="2218"/>
      <c r="AI11" s="2218"/>
      <c r="AJ11" s="2218"/>
      <c r="AK11" s="2219"/>
    </row>
    <row r="12" spans="1:37" ht="15" customHeight="1">
      <c r="A12" s="2197" t="s">
        <v>241</v>
      </c>
      <c r="B12" s="2198"/>
      <c r="C12" s="2198"/>
      <c r="D12" s="2198"/>
      <c r="E12" s="2199"/>
      <c r="F12" s="362"/>
      <c r="G12" s="2203" t="s">
        <v>138</v>
      </c>
      <c r="H12" s="2203"/>
      <c r="I12" s="2203"/>
      <c r="J12" s="2203"/>
      <c r="K12" s="2203"/>
      <c r="L12" s="2204"/>
      <c r="M12" s="2205" t="s">
        <v>278</v>
      </c>
      <c r="N12" s="362"/>
      <c r="O12" s="2203" t="s">
        <v>239</v>
      </c>
      <c r="P12" s="2203"/>
      <c r="Q12" s="2203"/>
      <c r="R12" s="2203"/>
      <c r="S12" s="2203"/>
      <c r="T12" s="2204"/>
      <c r="U12" s="2206" t="s">
        <v>279</v>
      </c>
      <c r="V12" s="363" t="s">
        <v>282</v>
      </c>
      <c r="W12" s="2203" t="s">
        <v>240</v>
      </c>
      <c r="X12" s="2203"/>
      <c r="Y12" s="2203"/>
      <c r="Z12" s="2203"/>
      <c r="AA12" s="2203"/>
      <c r="AB12" s="2204"/>
      <c r="AC12" s="2205" t="s">
        <v>281</v>
      </c>
      <c r="AD12" s="364"/>
      <c r="AE12" s="2208" t="s">
        <v>139</v>
      </c>
      <c r="AF12" s="2209"/>
      <c r="AG12" s="2209"/>
      <c r="AH12" s="2209"/>
      <c r="AI12" s="2209"/>
      <c r="AJ12" s="2209"/>
      <c r="AK12" s="2210"/>
    </row>
    <row r="13" spans="1:37" ht="12" customHeight="1">
      <c r="A13" s="2197"/>
      <c r="B13" s="2198"/>
      <c r="C13" s="2198"/>
      <c r="D13" s="2198"/>
      <c r="E13" s="2199"/>
      <c r="F13" s="358"/>
      <c r="G13" s="2211">
        <f>+【入力シートⅠ】基礎数値!I48</f>
        <v>0</v>
      </c>
      <c r="H13" s="2211"/>
      <c r="I13" s="2211"/>
      <c r="J13" s="2211"/>
      <c r="K13" s="2211"/>
      <c r="L13" s="2212" t="s">
        <v>60</v>
      </c>
      <c r="M13" s="2205"/>
      <c r="N13" s="358"/>
      <c r="O13" s="2211">
        <f>【入力シートⅠ】基礎数値!F27</f>
        <v>0</v>
      </c>
      <c r="P13" s="2211"/>
      <c r="Q13" s="2211"/>
      <c r="R13" s="2211"/>
      <c r="S13" s="2211"/>
      <c r="T13" s="2212" t="s">
        <v>60</v>
      </c>
      <c r="U13" s="2206"/>
      <c r="V13" s="365"/>
      <c r="W13" s="2211">
        <f>【入力シートⅠ】基礎数値!F31</f>
        <v>0</v>
      </c>
      <c r="X13" s="2211"/>
      <c r="Y13" s="2211"/>
      <c r="Z13" s="2211"/>
      <c r="AA13" s="2211"/>
      <c r="AB13" s="2212" t="s">
        <v>60</v>
      </c>
      <c r="AC13" s="2205"/>
      <c r="AD13" s="366"/>
      <c r="AE13" s="2214">
        <f>G13-O13+W13</f>
        <v>0</v>
      </c>
      <c r="AF13" s="2214"/>
      <c r="AG13" s="2214"/>
      <c r="AH13" s="2214"/>
      <c r="AI13" s="2214"/>
      <c r="AJ13" s="2214"/>
      <c r="AK13" s="2216" t="s">
        <v>60</v>
      </c>
    </row>
    <row r="14" spans="1:37" ht="12" customHeight="1">
      <c r="A14" s="2197"/>
      <c r="B14" s="2198"/>
      <c r="C14" s="2198"/>
      <c r="D14" s="2198"/>
      <c r="E14" s="2199"/>
      <c r="F14" s="361"/>
      <c r="G14" s="1783"/>
      <c r="H14" s="1783"/>
      <c r="I14" s="1783"/>
      <c r="J14" s="1783"/>
      <c r="K14" s="1783"/>
      <c r="L14" s="2213"/>
      <c r="M14" s="2205"/>
      <c r="N14" s="361"/>
      <c r="O14" s="1783"/>
      <c r="P14" s="1783"/>
      <c r="Q14" s="1783"/>
      <c r="R14" s="1783"/>
      <c r="S14" s="1783"/>
      <c r="T14" s="2213"/>
      <c r="U14" s="2206"/>
      <c r="V14" s="367"/>
      <c r="W14" s="1783"/>
      <c r="X14" s="1783"/>
      <c r="Y14" s="1783"/>
      <c r="Z14" s="1783"/>
      <c r="AA14" s="1783"/>
      <c r="AB14" s="2213"/>
      <c r="AC14" s="2205"/>
      <c r="AD14" s="368"/>
      <c r="AE14" s="2218"/>
      <c r="AF14" s="2218"/>
      <c r="AG14" s="2218"/>
      <c r="AH14" s="2218"/>
      <c r="AI14" s="2218"/>
      <c r="AJ14" s="2218"/>
      <c r="AK14" s="2219"/>
    </row>
    <row r="15" spans="1:37" ht="15" customHeight="1">
      <c r="A15" s="2197" t="s">
        <v>242</v>
      </c>
      <c r="B15" s="2198"/>
      <c r="C15" s="2198"/>
      <c r="D15" s="2198"/>
      <c r="E15" s="2199"/>
      <c r="F15" s="362"/>
      <c r="G15" s="2203" t="s">
        <v>138</v>
      </c>
      <c r="H15" s="2203"/>
      <c r="I15" s="2203"/>
      <c r="J15" s="2203"/>
      <c r="K15" s="2203"/>
      <c r="L15" s="2204"/>
      <c r="M15" s="2205" t="s">
        <v>278</v>
      </c>
      <c r="N15" s="362"/>
      <c r="O15" s="2203" t="s">
        <v>239</v>
      </c>
      <c r="P15" s="2203"/>
      <c r="Q15" s="2203"/>
      <c r="R15" s="2203"/>
      <c r="S15" s="2203"/>
      <c r="T15" s="2204"/>
      <c r="U15" s="2206" t="s">
        <v>279</v>
      </c>
      <c r="V15" s="363" t="s">
        <v>283</v>
      </c>
      <c r="W15" s="2203" t="s">
        <v>240</v>
      </c>
      <c r="X15" s="2203"/>
      <c r="Y15" s="2203"/>
      <c r="Z15" s="2203"/>
      <c r="AA15" s="2203"/>
      <c r="AB15" s="2204"/>
      <c r="AC15" s="2205" t="s">
        <v>281</v>
      </c>
      <c r="AD15" s="364"/>
      <c r="AE15" s="2208" t="s">
        <v>139</v>
      </c>
      <c r="AF15" s="2209"/>
      <c r="AG15" s="2209"/>
      <c r="AH15" s="2209"/>
      <c r="AI15" s="2209"/>
      <c r="AJ15" s="2209"/>
      <c r="AK15" s="2210"/>
    </row>
    <row r="16" spans="1:37" ht="12" customHeight="1">
      <c r="A16" s="2197"/>
      <c r="B16" s="2198"/>
      <c r="C16" s="2198"/>
      <c r="D16" s="2198"/>
      <c r="E16" s="2199"/>
      <c r="F16" s="358"/>
      <c r="G16" s="2211">
        <f>+【入力シートⅠ】基礎数値!I49</f>
        <v>0</v>
      </c>
      <c r="H16" s="2211"/>
      <c r="I16" s="2211"/>
      <c r="J16" s="2211"/>
      <c r="K16" s="2211"/>
      <c r="L16" s="2212" t="s">
        <v>60</v>
      </c>
      <c r="M16" s="2205"/>
      <c r="N16" s="358"/>
      <c r="O16" s="2211">
        <f>【入力シートⅠ】基礎数値!F28</f>
        <v>0</v>
      </c>
      <c r="P16" s="2211"/>
      <c r="Q16" s="2211"/>
      <c r="R16" s="2211"/>
      <c r="S16" s="2211"/>
      <c r="T16" s="2212" t="s">
        <v>60</v>
      </c>
      <c r="U16" s="2206"/>
      <c r="V16" s="365"/>
      <c r="W16" s="2211">
        <f>【入力シートⅠ】基礎数値!F32</f>
        <v>0</v>
      </c>
      <c r="X16" s="2211"/>
      <c r="Y16" s="2211"/>
      <c r="Z16" s="2211"/>
      <c r="AA16" s="2211"/>
      <c r="AB16" s="2212" t="s">
        <v>60</v>
      </c>
      <c r="AC16" s="2205"/>
      <c r="AD16" s="366"/>
      <c r="AE16" s="2214">
        <f>G16-O16+W16</f>
        <v>0</v>
      </c>
      <c r="AF16" s="2214"/>
      <c r="AG16" s="2214"/>
      <c r="AH16" s="2214"/>
      <c r="AI16" s="2214"/>
      <c r="AJ16" s="2214"/>
      <c r="AK16" s="2216" t="s">
        <v>60</v>
      </c>
    </row>
    <row r="17" spans="1:37" ht="12" customHeight="1">
      <c r="A17" s="2197"/>
      <c r="B17" s="2198"/>
      <c r="C17" s="2198"/>
      <c r="D17" s="2198"/>
      <c r="E17" s="2199"/>
      <c r="F17" s="361"/>
      <c r="G17" s="1783"/>
      <c r="H17" s="1783"/>
      <c r="I17" s="1783"/>
      <c r="J17" s="1783"/>
      <c r="K17" s="1783"/>
      <c r="L17" s="2213"/>
      <c r="M17" s="2205"/>
      <c r="N17" s="361"/>
      <c r="O17" s="1783"/>
      <c r="P17" s="1783"/>
      <c r="Q17" s="1783"/>
      <c r="R17" s="1783"/>
      <c r="S17" s="1783"/>
      <c r="T17" s="2213"/>
      <c r="U17" s="2206"/>
      <c r="V17" s="367"/>
      <c r="W17" s="1783"/>
      <c r="X17" s="1783"/>
      <c r="Y17" s="1783"/>
      <c r="Z17" s="1783"/>
      <c r="AA17" s="1783"/>
      <c r="AB17" s="2213"/>
      <c r="AC17" s="2205"/>
      <c r="AD17" s="368"/>
      <c r="AE17" s="2218"/>
      <c r="AF17" s="2218"/>
      <c r="AG17" s="2218"/>
      <c r="AH17" s="2218"/>
      <c r="AI17" s="2218"/>
      <c r="AJ17" s="2218"/>
      <c r="AK17" s="2219"/>
    </row>
    <row r="18" spans="1:37" ht="15" customHeight="1">
      <c r="A18" s="2197" t="s">
        <v>243</v>
      </c>
      <c r="B18" s="2198"/>
      <c r="C18" s="2198"/>
      <c r="D18" s="2198"/>
      <c r="E18" s="2199"/>
      <c r="F18" s="362"/>
      <c r="G18" s="2203" t="s">
        <v>138</v>
      </c>
      <c r="H18" s="2203"/>
      <c r="I18" s="2203"/>
      <c r="J18" s="2203"/>
      <c r="K18" s="2203"/>
      <c r="L18" s="2204"/>
      <c r="M18" s="2205" t="s">
        <v>278</v>
      </c>
      <c r="N18" s="362"/>
      <c r="O18" s="2203" t="s">
        <v>239</v>
      </c>
      <c r="P18" s="2203"/>
      <c r="Q18" s="2203"/>
      <c r="R18" s="2203"/>
      <c r="S18" s="2203"/>
      <c r="T18" s="2204"/>
      <c r="U18" s="2206" t="s">
        <v>279</v>
      </c>
      <c r="V18" s="363" t="s">
        <v>284</v>
      </c>
      <c r="W18" s="2203" t="s">
        <v>240</v>
      </c>
      <c r="X18" s="2203"/>
      <c r="Y18" s="2203"/>
      <c r="Z18" s="2203"/>
      <c r="AA18" s="2203"/>
      <c r="AB18" s="2204"/>
      <c r="AC18" s="2205" t="s">
        <v>281</v>
      </c>
      <c r="AD18" s="364"/>
      <c r="AE18" s="2208" t="s">
        <v>139</v>
      </c>
      <c r="AF18" s="2209"/>
      <c r="AG18" s="2209"/>
      <c r="AH18" s="2209"/>
      <c r="AI18" s="2209"/>
      <c r="AJ18" s="2209"/>
      <c r="AK18" s="2210"/>
    </row>
    <row r="19" spans="1:37" ht="12" customHeight="1">
      <c r="A19" s="2197"/>
      <c r="B19" s="2198"/>
      <c r="C19" s="2198"/>
      <c r="D19" s="2198"/>
      <c r="E19" s="2199"/>
      <c r="F19" s="358"/>
      <c r="G19" s="2211">
        <f>+【入力シートⅠ】基礎数値!I50</f>
        <v>0</v>
      </c>
      <c r="H19" s="2211"/>
      <c r="I19" s="2211"/>
      <c r="J19" s="2211"/>
      <c r="K19" s="2211"/>
      <c r="L19" s="2212" t="s">
        <v>60</v>
      </c>
      <c r="M19" s="2205"/>
      <c r="N19" s="358"/>
      <c r="O19" s="2211">
        <f>【入力シートⅠ】基礎数値!F29</f>
        <v>0</v>
      </c>
      <c r="P19" s="2211"/>
      <c r="Q19" s="2211"/>
      <c r="R19" s="2211"/>
      <c r="S19" s="2211"/>
      <c r="T19" s="2212" t="s">
        <v>60</v>
      </c>
      <c r="U19" s="2206"/>
      <c r="V19" s="365"/>
      <c r="W19" s="2211">
        <f>【入力シートⅠ】基礎数値!F33</f>
        <v>0</v>
      </c>
      <c r="X19" s="2211"/>
      <c r="Y19" s="2211"/>
      <c r="Z19" s="2211"/>
      <c r="AA19" s="2211"/>
      <c r="AB19" s="2212" t="s">
        <v>60</v>
      </c>
      <c r="AC19" s="2205"/>
      <c r="AD19" s="366"/>
      <c r="AE19" s="2214">
        <f>G19-O19+W19</f>
        <v>0</v>
      </c>
      <c r="AF19" s="2214"/>
      <c r="AG19" s="2214"/>
      <c r="AH19" s="2214"/>
      <c r="AI19" s="2214"/>
      <c r="AJ19" s="2214"/>
      <c r="AK19" s="2216" t="s">
        <v>60</v>
      </c>
    </row>
    <row r="20" spans="1:37" ht="12" customHeight="1" thickBot="1">
      <c r="A20" s="2200"/>
      <c r="B20" s="2201"/>
      <c r="C20" s="2201"/>
      <c r="D20" s="2201"/>
      <c r="E20" s="2202"/>
      <c r="F20" s="358"/>
      <c r="G20" s="2211"/>
      <c r="H20" s="2211"/>
      <c r="I20" s="2211"/>
      <c r="J20" s="2211"/>
      <c r="K20" s="2211"/>
      <c r="L20" s="2212"/>
      <c r="M20" s="2205"/>
      <c r="N20" s="358"/>
      <c r="O20" s="2211"/>
      <c r="P20" s="2211"/>
      <c r="Q20" s="2211"/>
      <c r="R20" s="2211"/>
      <c r="S20" s="2211"/>
      <c r="T20" s="2212"/>
      <c r="U20" s="2207"/>
      <c r="V20" s="367"/>
      <c r="W20" s="1783"/>
      <c r="X20" s="1783"/>
      <c r="Y20" s="1783"/>
      <c r="Z20" s="1783"/>
      <c r="AA20" s="1783"/>
      <c r="AB20" s="2213"/>
      <c r="AC20" s="2205"/>
      <c r="AD20" s="366"/>
      <c r="AE20" s="2215"/>
      <c r="AF20" s="2215"/>
      <c r="AG20" s="2215"/>
      <c r="AH20" s="2215"/>
      <c r="AI20" s="2215"/>
      <c r="AJ20" s="2215"/>
      <c r="AK20" s="2217"/>
    </row>
    <row r="21" spans="1:37" ht="15" customHeight="1" thickTop="1">
      <c r="A21" s="2249" t="s">
        <v>62</v>
      </c>
      <c r="B21" s="2250"/>
      <c r="C21" s="2250"/>
      <c r="D21" s="2250"/>
      <c r="E21" s="2250"/>
      <c r="F21" s="2250"/>
      <c r="G21" s="2250"/>
      <c r="H21" s="2250"/>
      <c r="I21" s="2250"/>
      <c r="J21" s="2250"/>
      <c r="K21" s="2250"/>
      <c r="L21" s="2250"/>
      <c r="M21" s="2250"/>
      <c r="N21" s="2250"/>
      <c r="O21" s="2250"/>
      <c r="P21" s="2250"/>
      <c r="Q21" s="2250"/>
      <c r="R21" s="2250"/>
      <c r="S21" s="2250"/>
      <c r="T21" s="2251"/>
      <c r="U21" s="2258" t="s">
        <v>285</v>
      </c>
      <c r="V21" s="2260" t="s">
        <v>286</v>
      </c>
      <c r="W21" s="2260"/>
      <c r="X21" s="2260"/>
      <c r="Y21" s="2260"/>
      <c r="Z21" s="2260"/>
      <c r="AA21" s="2260"/>
      <c r="AB21" s="2261"/>
      <c r="AC21" s="2264"/>
      <c r="AD21" s="2267"/>
      <c r="AE21" s="2267"/>
      <c r="AF21" s="2267"/>
      <c r="AG21" s="2267"/>
      <c r="AH21" s="2267"/>
      <c r="AI21" s="2267"/>
      <c r="AJ21" s="2267"/>
      <c r="AK21" s="2268"/>
    </row>
    <row r="22" spans="1:37" ht="15" customHeight="1">
      <c r="A22" s="2252"/>
      <c r="B22" s="2253"/>
      <c r="C22" s="2253"/>
      <c r="D22" s="2253"/>
      <c r="E22" s="2253"/>
      <c r="F22" s="2253"/>
      <c r="G22" s="2253"/>
      <c r="H22" s="2253"/>
      <c r="I22" s="2253"/>
      <c r="J22" s="2253"/>
      <c r="K22" s="2253"/>
      <c r="L22" s="2253"/>
      <c r="M22" s="2253"/>
      <c r="N22" s="2253"/>
      <c r="O22" s="2253"/>
      <c r="P22" s="2253"/>
      <c r="Q22" s="2253"/>
      <c r="R22" s="2253"/>
      <c r="S22" s="2253"/>
      <c r="T22" s="2254"/>
      <c r="U22" s="2259"/>
      <c r="V22" s="2262"/>
      <c r="W22" s="2262"/>
      <c r="X22" s="2262"/>
      <c r="Y22" s="2262"/>
      <c r="Z22" s="2262"/>
      <c r="AA22" s="2262"/>
      <c r="AB22" s="2263"/>
      <c r="AC22" s="2265"/>
      <c r="AD22" s="2269"/>
      <c r="AE22" s="2269"/>
      <c r="AF22" s="2269"/>
      <c r="AG22" s="2269"/>
      <c r="AH22" s="2269"/>
      <c r="AI22" s="2269"/>
      <c r="AJ22" s="2269"/>
      <c r="AK22" s="2270"/>
    </row>
    <row r="23" spans="1:37" ht="12" customHeight="1">
      <c r="A23" s="2252"/>
      <c r="B23" s="2253"/>
      <c r="C23" s="2253"/>
      <c r="D23" s="2253"/>
      <c r="E23" s="2253"/>
      <c r="F23" s="2253"/>
      <c r="G23" s="2253"/>
      <c r="H23" s="2253"/>
      <c r="I23" s="2253"/>
      <c r="J23" s="2253"/>
      <c r="K23" s="2253"/>
      <c r="L23" s="2253"/>
      <c r="M23" s="2253"/>
      <c r="N23" s="2253"/>
      <c r="O23" s="2253"/>
      <c r="P23" s="2253"/>
      <c r="Q23" s="2253"/>
      <c r="R23" s="2253"/>
      <c r="S23" s="2253"/>
      <c r="T23" s="2254"/>
      <c r="U23" s="2273"/>
      <c r="V23" s="2275">
        <f>W7+W10+W13+W16+W19</f>
        <v>0</v>
      </c>
      <c r="W23" s="2275"/>
      <c r="X23" s="2275"/>
      <c r="Y23" s="2275"/>
      <c r="Z23" s="2275"/>
      <c r="AA23" s="2275"/>
      <c r="AB23" s="369" t="s">
        <v>60</v>
      </c>
      <c r="AC23" s="2265"/>
      <c r="AD23" s="2269"/>
      <c r="AE23" s="2269"/>
      <c r="AF23" s="2269"/>
      <c r="AG23" s="2269"/>
      <c r="AH23" s="2269"/>
      <c r="AI23" s="2269"/>
      <c r="AJ23" s="2269"/>
      <c r="AK23" s="2270"/>
    </row>
    <row r="24" spans="1:37" ht="12" customHeight="1" thickBot="1">
      <c r="A24" s="2255"/>
      <c r="B24" s="2256"/>
      <c r="C24" s="2256"/>
      <c r="D24" s="2256"/>
      <c r="E24" s="2256"/>
      <c r="F24" s="2256"/>
      <c r="G24" s="2256"/>
      <c r="H24" s="2256"/>
      <c r="I24" s="2256"/>
      <c r="J24" s="2256"/>
      <c r="K24" s="2256"/>
      <c r="L24" s="2256"/>
      <c r="M24" s="2256"/>
      <c r="N24" s="2256"/>
      <c r="O24" s="2256"/>
      <c r="P24" s="2256"/>
      <c r="Q24" s="2256"/>
      <c r="R24" s="2256"/>
      <c r="S24" s="2256"/>
      <c r="T24" s="2257"/>
      <c r="U24" s="2274"/>
      <c r="V24" s="2276"/>
      <c r="W24" s="2276"/>
      <c r="X24" s="2276"/>
      <c r="Y24" s="2276"/>
      <c r="Z24" s="2276"/>
      <c r="AA24" s="2276"/>
      <c r="AB24" s="370"/>
      <c r="AC24" s="2266"/>
      <c r="AD24" s="2271"/>
      <c r="AE24" s="2271"/>
      <c r="AF24" s="2271"/>
      <c r="AG24" s="2271"/>
      <c r="AH24" s="2271"/>
      <c r="AI24" s="2271"/>
      <c r="AJ24" s="2271"/>
      <c r="AK24" s="2272"/>
    </row>
    <row r="25" spans="1:37" ht="15" customHeight="1" thickTop="1">
      <c r="A25" s="371"/>
      <c r="B25" s="372"/>
      <c r="C25" s="373"/>
      <c r="D25" s="373"/>
      <c r="E25" s="373"/>
      <c r="F25" s="373"/>
      <c r="G25" s="373"/>
      <c r="H25" s="373"/>
      <c r="I25" s="373"/>
      <c r="J25" s="373"/>
      <c r="K25" s="373"/>
      <c r="L25" s="373"/>
      <c r="M25" s="373"/>
      <c r="N25" s="373"/>
      <c r="O25" s="373"/>
      <c r="P25" s="373"/>
      <c r="Q25" s="373"/>
      <c r="R25" s="373"/>
      <c r="S25" s="373"/>
      <c r="T25" s="373"/>
      <c r="U25" s="374" t="s">
        <v>287</v>
      </c>
      <c r="V25" s="375" t="s">
        <v>288</v>
      </c>
      <c r="W25" s="375"/>
      <c r="X25" s="375"/>
      <c r="Y25" s="375"/>
      <c r="Z25" s="375"/>
      <c r="AA25" s="375"/>
      <c r="AB25" s="376"/>
      <c r="AC25" s="377" t="s">
        <v>289</v>
      </c>
      <c r="AD25" s="2277" t="s">
        <v>290</v>
      </c>
      <c r="AE25" s="2277"/>
      <c r="AF25" s="2277"/>
      <c r="AG25" s="2277"/>
      <c r="AH25" s="2277"/>
      <c r="AI25" s="2277"/>
      <c r="AJ25" s="2277"/>
      <c r="AK25" s="2278"/>
    </row>
    <row r="26" spans="1:37" ht="24" customHeight="1" thickBot="1">
      <c r="A26" s="378"/>
      <c r="B26" s="305"/>
      <c r="C26" s="305"/>
      <c r="D26" s="305"/>
      <c r="E26" s="305"/>
      <c r="F26" s="305"/>
      <c r="G26" s="305"/>
      <c r="H26" s="305"/>
      <c r="I26" s="305"/>
      <c r="J26" s="305"/>
      <c r="K26" s="305"/>
      <c r="L26" s="379"/>
      <c r="M26" s="379"/>
      <c r="N26" s="379"/>
      <c r="O26" s="379"/>
      <c r="P26" s="379"/>
      <c r="Q26" s="379"/>
      <c r="R26" s="379"/>
      <c r="S26" s="380" t="s">
        <v>586</v>
      </c>
      <c r="T26" s="379" t="s">
        <v>306</v>
      </c>
      <c r="U26" s="381"/>
      <c r="V26" s="2279">
        <f>【入力シートⅠ】基礎数値!F16</f>
        <v>0</v>
      </c>
      <c r="W26" s="2279"/>
      <c r="X26" s="2279"/>
      <c r="Y26" s="2279"/>
      <c r="Z26" s="2279"/>
      <c r="AA26" s="2279"/>
      <c r="AB26" s="382" t="s">
        <v>60</v>
      </c>
      <c r="AC26" s="383"/>
      <c r="AD26" s="2280">
        <f>【入力シートⅠ】基礎数値!F11</f>
        <v>0</v>
      </c>
      <c r="AE26" s="2280"/>
      <c r="AF26" s="2280"/>
      <c r="AG26" s="2280"/>
      <c r="AH26" s="2280"/>
      <c r="AI26" s="2280"/>
      <c r="AJ26" s="2280"/>
      <c r="AK26" s="384" t="s">
        <v>60</v>
      </c>
    </row>
    <row r="27" spans="1:37" ht="15" customHeight="1" thickTop="1">
      <c r="A27" s="385"/>
      <c r="B27" s="386"/>
      <c r="C27" s="386"/>
      <c r="D27" s="386"/>
      <c r="E27" s="386"/>
      <c r="F27" s="386"/>
      <c r="G27" s="386"/>
      <c r="H27" s="386"/>
      <c r="I27" s="386"/>
      <c r="J27" s="386"/>
      <c r="K27" s="386"/>
      <c r="L27" s="386"/>
      <c r="M27" s="386"/>
      <c r="N27" s="386"/>
      <c r="O27" s="386"/>
      <c r="P27" s="386"/>
      <c r="Q27" s="386"/>
      <c r="R27" s="386"/>
      <c r="S27" s="386"/>
      <c r="T27" s="386"/>
      <c r="U27" s="387" t="s">
        <v>291</v>
      </c>
      <c r="V27" s="2281" t="s">
        <v>292</v>
      </c>
      <c r="W27" s="2281"/>
      <c r="X27" s="2281"/>
      <c r="Y27" s="2281"/>
      <c r="Z27" s="2281"/>
      <c r="AA27" s="2281"/>
      <c r="AB27" s="2282"/>
      <c r="AC27" s="388" t="s">
        <v>293</v>
      </c>
      <c r="AD27" s="2283" t="s">
        <v>294</v>
      </c>
      <c r="AE27" s="2284"/>
      <c r="AF27" s="2284"/>
      <c r="AG27" s="2284"/>
      <c r="AH27" s="2284"/>
      <c r="AI27" s="2284"/>
      <c r="AJ27" s="2284"/>
      <c r="AK27" s="2285"/>
    </row>
    <row r="28" spans="1:37" ht="24" customHeight="1" thickBot="1">
      <c r="A28" s="389"/>
      <c r="B28" s="390"/>
      <c r="C28" s="390"/>
      <c r="D28" s="390"/>
      <c r="E28" s="390"/>
      <c r="F28" s="390"/>
      <c r="G28" s="390"/>
      <c r="H28" s="390"/>
      <c r="I28" s="390"/>
      <c r="J28" s="390"/>
      <c r="K28" s="390"/>
      <c r="L28" s="390"/>
      <c r="M28" s="390"/>
      <c r="N28" s="390"/>
      <c r="O28" s="390"/>
      <c r="P28" s="390"/>
      <c r="Q28" s="390"/>
      <c r="R28" s="390"/>
      <c r="S28" s="390"/>
      <c r="T28" s="390"/>
      <c r="U28" s="391"/>
      <c r="V28" s="2186">
        <f>IF(V26=0,0,V23/V26*100)</f>
        <v>0</v>
      </c>
      <c r="W28" s="2186"/>
      <c r="X28" s="2186"/>
      <c r="Y28" s="2186"/>
      <c r="Z28" s="2186"/>
      <c r="AA28" s="2186"/>
      <c r="AB28" s="392" t="s">
        <v>295</v>
      </c>
      <c r="AC28" s="393"/>
      <c r="AD28" s="2187">
        <f>IF(AD26=0,0,AE7/AD26*100)</f>
        <v>0</v>
      </c>
      <c r="AE28" s="2187"/>
      <c r="AF28" s="2187"/>
      <c r="AG28" s="2187"/>
      <c r="AH28" s="2187"/>
      <c r="AI28" s="2187"/>
      <c r="AJ28" s="2188"/>
      <c r="AK28" s="392" t="s">
        <v>295</v>
      </c>
    </row>
    <row r="29" spans="1:37" ht="9" customHeight="1">
      <c r="A29" s="305"/>
      <c r="B29" s="305"/>
      <c r="C29" s="305"/>
      <c r="D29" s="305"/>
      <c r="E29" s="305"/>
      <c r="F29" s="305"/>
      <c r="G29" s="305"/>
      <c r="H29" s="305"/>
      <c r="I29" s="305"/>
      <c r="J29" s="305"/>
      <c r="K29" s="305"/>
      <c r="L29" s="305"/>
      <c r="M29" s="305"/>
      <c r="N29" s="305"/>
      <c r="O29" s="305"/>
      <c r="P29" s="305"/>
      <c r="Q29" s="305"/>
      <c r="R29" s="305"/>
      <c r="S29" s="305"/>
      <c r="T29" s="305"/>
      <c r="U29" s="305"/>
      <c r="V29" s="305"/>
      <c r="W29" s="305"/>
      <c r="X29" s="305"/>
      <c r="Y29" s="305"/>
      <c r="Z29" s="305"/>
      <c r="AA29" s="305"/>
      <c r="AB29" s="305"/>
      <c r="AC29" s="305"/>
      <c r="AD29" s="305"/>
      <c r="AE29" s="305"/>
      <c r="AF29" s="305"/>
      <c r="AG29" s="305"/>
      <c r="AH29" s="305"/>
      <c r="AI29" s="305"/>
      <c r="AJ29" s="305"/>
      <c r="AK29" s="305"/>
    </row>
    <row r="30" spans="1:37" ht="15.75" customHeight="1">
      <c r="A30" s="394"/>
      <c r="B30" s="2189"/>
      <c r="C30" s="2189"/>
      <c r="D30" s="2189"/>
      <c r="E30" s="2189"/>
      <c r="F30" s="2189"/>
      <c r="G30" s="2189"/>
      <c r="H30" s="2189"/>
      <c r="I30" s="2189"/>
      <c r="J30" s="2189"/>
      <c r="K30" s="2189"/>
      <c r="L30" s="2189"/>
      <c r="M30" s="2189"/>
      <c r="N30" s="2189"/>
      <c r="O30" s="2189"/>
      <c r="P30" s="2189"/>
      <c r="Q30" s="2189"/>
      <c r="R30" s="2189"/>
      <c r="S30" s="2189"/>
      <c r="T30" s="2189"/>
      <c r="U30" s="2189"/>
      <c r="V30" s="2189"/>
      <c r="W30" s="2189"/>
      <c r="X30" s="2189"/>
      <c r="Y30" s="2189"/>
      <c r="Z30" s="2189"/>
      <c r="AA30" s="2189"/>
      <c r="AB30" s="2189"/>
      <c r="AC30" s="2189"/>
      <c r="AD30" s="2189"/>
      <c r="AE30" s="2189"/>
      <c r="AF30" s="2189"/>
      <c r="AG30" s="2189"/>
      <c r="AH30" s="2189"/>
      <c r="AI30" s="2189"/>
      <c r="AJ30" s="2189"/>
      <c r="AK30" s="2189"/>
    </row>
    <row r="31" spans="1:37" ht="4.5" customHeight="1">
      <c r="A31" s="394"/>
      <c r="B31" s="395"/>
      <c r="C31" s="395"/>
      <c r="D31" s="395"/>
      <c r="E31" s="395"/>
      <c r="F31" s="395"/>
      <c r="G31" s="395"/>
      <c r="H31" s="395"/>
      <c r="I31" s="395"/>
      <c r="J31" s="395"/>
      <c r="K31" s="395"/>
      <c r="L31" s="395"/>
      <c r="M31" s="395"/>
      <c r="N31" s="395"/>
      <c r="O31" s="395"/>
      <c r="P31" s="395"/>
      <c r="Q31" s="395"/>
      <c r="R31" s="395"/>
      <c r="S31" s="395"/>
      <c r="T31" s="395"/>
      <c r="U31" s="395"/>
      <c r="V31" s="395"/>
      <c r="W31" s="395"/>
      <c r="X31" s="395"/>
      <c r="Y31" s="395"/>
      <c r="Z31" s="395"/>
      <c r="AA31" s="395"/>
      <c r="AB31" s="395"/>
      <c r="AC31" s="395"/>
      <c r="AD31" s="395"/>
      <c r="AE31" s="395"/>
      <c r="AF31" s="395"/>
      <c r="AG31" s="395"/>
      <c r="AH31" s="395"/>
      <c r="AI31" s="395"/>
      <c r="AJ31" s="395"/>
      <c r="AK31" s="395"/>
    </row>
    <row r="32" spans="1:37" ht="15.75" customHeight="1">
      <c r="A32" s="396"/>
      <c r="B32" s="2190"/>
      <c r="C32" s="2190"/>
      <c r="D32" s="2190"/>
      <c r="E32" s="2190"/>
      <c r="F32" s="2190"/>
      <c r="G32" s="2190"/>
      <c r="H32" s="2190"/>
      <c r="I32" s="2190"/>
      <c r="J32" s="2190"/>
      <c r="K32" s="2190"/>
      <c r="L32" s="2190"/>
      <c r="M32" s="2190"/>
      <c r="N32" s="2190"/>
      <c r="O32" s="2190"/>
      <c r="P32" s="2190"/>
      <c r="Q32" s="2190"/>
      <c r="R32" s="2190"/>
      <c r="S32" s="2190"/>
      <c r="T32" s="2190"/>
      <c r="U32" s="2190"/>
      <c r="V32" s="2190"/>
      <c r="W32" s="2190"/>
      <c r="X32" s="2190"/>
      <c r="Y32" s="2190"/>
      <c r="Z32" s="2190"/>
      <c r="AA32" s="2190"/>
      <c r="AB32" s="2190"/>
      <c r="AC32" s="2190"/>
      <c r="AD32" s="2190"/>
      <c r="AE32" s="2190"/>
      <c r="AF32" s="2190"/>
      <c r="AG32" s="2190"/>
      <c r="AH32" s="2190"/>
      <c r="AI32" s="2190"/>
      <c r="AJ32" s="2190"/>
      <c r="AK32" s="2190"/>
    </row>
    <row r="33" spans="1:37" ht="4.5" customHeight="1">
      <c r="A33" s="397"/>
      <c r="B33" s="2190"/>
      <c r="C33" s="2190"/>
      <c r="D33" s="2190"/>
      <c r="E33" s="2190"/>
      <c r="F33" s="2190"/>
      <c r="G33" s="2190"/>
      <c r="H33" s="2190"/>
      <c r="I33" s="2190"/>
      <c r="J33" s="2190"/>
      <c r="K33" s="2190"/>
      <c r="L33" s="2190"/>
      <c r="M33" s="2190"/>
      <c r="N33" s="2190"/>
      <c r="O33" s="2190"/>
      <c r="P33" s="2190"/>
      <c r="Q33" s="2190"/>
      <c r="R33" s="2190"/>
      <c r="S33" s="2190"/>
      <c r="T33" s="2190"/>
      <c r="U33" s="2190"/>
      <c r="V33" s="2190"/>
      <c r="W33" s="2190"/>
      <c r="X33" s="2190"/>
      <c r="Y33" s="2190"/>
      <c r="Z33" s="2190"/>
      <c r="AA33" s="2190"/>
      <c r="AB33" s="2190"/>
      <c r="AC33" s="2190"/>
      <c r="AD33" s="2190"/>
      <c r="AE33" s="2190"/>
      <c r="AF33" s="2190"/>
      <c r="AG33" s="2190"/>
      <c r="AH33" s="2190"/>
      <c r="AI33" s="2190"/>
      <c r="AJ33" s="2190"/>
      <c r="AK33" s="2190"/>
    </row>
    <row r="34" spans="1:37" ht="15.75" customHeight="1">
      <c r="A34" s="396"/>
      <c r="B34" s="2191"/>
      <c r="C34" s="2191"/>
      <c r="D34" s="2191"/>
      <c r="E34" s="2191"/>
      <c r="F34" s="2191"/>
      <c r="G34" s="2191"/>
      <c r="H34" s="2191"/>
      <c r="I34" s="2191"/>
      <c r="J34" s="2191"/>
      <c r="K34" s="2191"/>
      <c r="L34" s="2191"/>
      <c r="M34" s="2191"/>
      <c r="N34" s="2191"/>
      <c r="O34" s="2191"/>
      <c r="P34" s="2191"/>
      <c r="Q34" s="2191"/>
      <c r="R34" s="2191"/>
      <c r="S34" s="2191"/>
      <c r="T34" s="2191"/>
      <c r="U34" s="2191"/>
      <c r="V34" s="2191"/>
      <c r="W34" s="2191"/>
      <c r="X34" s="2191"/>
      <c r="Y34" s="2191"/>
      <c r="Z34" s="2191"/>
      <c r="AA34" s="2191"/>
      <c r="AB34" s="2191"/>
      <c r="AC34" s="2191"/>
      <c r="AD34" s="2191"/>
      <c r="AE34" s="2191"/>
      <c r="AF34" s="2191"/>
      <c r="AG34" s="2191"/>
      <c r="AH34" s="2191"/>
      <c r="AI34" s="2191"/>
      <c r="AJ34" s="2191"/>
      <c r="AK34" s="2191"/>
    </row>
    <row r="35" spans="1:37" ht="14.25" customHeight="1">
      <c r="A35" s="305"/>
      <c r="B35" s="398"/>
      <c r="C35" s="305"/>
      <c r="D35" s="305"/>
      <c r="E35" s="305"/>
      <c r="F35" s="305"/>
      <c r="G35" s="305"/>
      <c r="H35" s="305"/>
      <c r="I35" s="305"/>
      <c r="J35" s="305"/>
      <c r="K35" s="305"/>
      <c r="L35" s="305"/>
      <c r="M35" s="305"/>
      <c r="N35" s="305"/>
      <c r="O35" s="305"/>
      <c r="P35" s="305"/>
      <c r="Q35" s="305"/>
      <c r="R35" s="305"/>
      <c r="S35" s="305"/>
      <c r="T35" s="305"/>
      <c r="U35" s="305"/>
      <c r="V35" s="305"/>
      <c r="W35" s="305"/>
      <c r="X35" s="305"/>
      <c r="Y35" s="305"/>
      <c r="Z35" s="305"/>
      <c r="AA35" s="305"/>
      <c r="AB35" s="305"/>
      <c r="AC35" s="305"/>
      <c r="AD35" s="305"/>
      <c r="AE35" s="305"/>
      <c r="AF35" s="305"/>
      <c r="AG35" s="305"/>
      <c r="AH35" s="305"/>
      <c r="AI35" s="305"/>
      <c r="AJ35" s="305"/>
      <c r="AK35" s="305"/>
    </row>
    <row r="36" spans="1:37" ht="21" customHeight="1">
      <c r="A36" s="1297" t="s">
        <v>296</v>
      </c>
      <c r="B36" s="1297"/>
      <c r="C36" s="1297"/>
      <c r="D36" s="1297"/>
      <c r="E36" s="1297"/>
      <c r="F36" s="1297"/>
      <c r="G36" s="1297"/>
      <c r="H36" s="1297"/>
      <c r="I36" s="1297"/>
      <c r="J36" s="1297"/>
      <c r="K36" s="1297"/>
      <c r="L36" s="1297"/>
      <c r="M36" s="1297"/>
      <c r="N36" s="1297"/>
      <c r="O36" s="1297"/>
      <c r="P36" s="1297"/>
      <c r="Q36" s="1297"/>
      <c r="R36" s="1297"/>
      <c r="S36" s="1297"/>
      <c r="T36" s="1297"/>
      <c r="U36" s="1297"/>
      <c r="V36" s="1297"/>
      <c r="W36" s="1297"/>
      <c r="X36" s="1297"/>
      <c r="Y36" s="1297"/>
      <c r="Z36" s="1297"/>
      <c r="AA36" s="1297"/>
      <c r="AB36" s="1297"/>
      <c r="AC36" s="1297"/>
      <c r="AD36" s="1297"/>
      <c r="AE36" s="1297"/>
      <c r="AF36" s="1297"/>
      <c r="AG36" s="1297"/>
      <c r="AH36" s="1297"/>
      <c r="AI36" s="1297"/>
      <c r="AJ36" s="1297"/>
      <c r="AK36" s="1297"/>
    </row>
    <row r="37" spans="1:37" ht="4.5" customHeight="1">
      <c r="A37" s="334"/>
      <c r="B37" s="399"/>
      <c r="C37" s="302"/>
      <c r="D37" s="302"/>
      <c r="E37" s="302"/>
      <c r="F37" s="302"/>
      <c r="G37" s="302"/>
      <c r="H37" s="302"/>
      <c r="I37" s="302"/>
      <c r="J37" s="303"/>
      <c r="K37" s="303"/>
      <c r="L37" s="303"/>
      <c r="M37" s="303"/>
      <c r="N37" s="304"/>
      <c r="O37" s="304"/>
      <c r="P37" s="304"/>
      <c r="Q37" s="304"/>
      <c r="R37" s="304"/>
      <c r="S37" s="304"/>
      <c r="T37" s="304"/>
      <c r="U37" s="304"/>
      <c r="V37" s="304"/>
      <c r="W37" s="304"/>
      <c r="X37" s="304"/>
      <c r="Y37" s="304"/>
      <c r="Z37" s="304"/>
      <c r="AA37" s="304"/>
      <c r="AB37" s="305"/>
      <c r="AC37" s="305"/>
      <c r="AD37" s="305"/>
      <c r="AE37" s="305"/>
      <c r="AF37" s="305"/>
      <c r="AG37" s="305"/>
      <c r="AH37" s="305"/>
      <c r="AI37" s="305"/>
      <c r="AJ37" s="305"/>
      <c r="AK37" s="305"/>
    </row>
    <row r="38" spans="1:37" ht="18" customHeight="1">
      <c r="A38" s="1177" t="s">
        <v>688</v>
      </c>
      <c r="B38" s="1177"/>
      <c r="C38" s="1177"/>
      <c r="D38" s="1177"/>
      <c r="E38" s="1177"/>
      <c r="F38" s="1177"/>
      <c r="G38" s="1177"/>
      <c r="H38" s="1177"/>
      <c r="I38" s="1177"/>
      <c r="J38" s="1177"/>
      <c r="K38" s="1177"/>
      <c r="L38" s="1177"/>
      <c r="M38" s="1177"/>
      <c r="N38" s="1177"/>
      <c r="O38" s="1177"/>
      <c r="P38" s="1177"/>
      <c r="Q38" s="1177"/>
      <c r="R38" s="1177"/>
      <c r="S38" s="1177"/>
      <c r="T38" s="1177"/>
      <c r="U38" s="1177"/>
      <c r="V38" s="1177"/>
      <c r="W38" s="1177"/>
      <c r="X38" s="1177"/>
      <c r="Y38" s="1177"/>
      <c r="Z38" s="1177"/>
      <c r="AA38" s="1177"/>
      <c r="AB38" s="1177"/>
      <c r="AC38" s="1177"/>
      <c r="AD38" s="1177"/>
      <c r="AE38" s="1177"/>
      <c r="AF38" s="1177"/>
      <c r="AG38" s="1177"/>
      <c r="AH38" s="1177"/>
      <c r="AI38" s="1177"/>
      <c r="AJ38" s="1177"/>
      <c r="AK38" s="1177"/>
    </row>
    <row r="39" spans="1:37" ht="4.5" customHeight="1" thickBot="1">
      <c r="A39" s="302"/>
      <c r="B39" s="301"/>
      <c r="C39" s="302"/>
      <c r="D39" s="302"/>
      <c r="E39" s="302"/>
      <c r="F39" s="302"/>
      <c r="G39" s="302"/>
      <c r="H39" s="302"/>
      <c r="I39" s="302"/>
      <c r="J39" s="303"/>
      <c r="K39" s="303"/>
      <c r="L39" s="303"/>
      <c r="M39" s="303"/>
      <c r="N39" s="304"/>
      <c r="O39" s="304"/>
      <c r="P39" s="304"/>
      <c r="Q39" s="304"/>
      <c r="R39" s="304"/>
      <c r="S39" s="304"/>
      <c r="T39" s="304"/>
      <c r="U39" s="304"/>
      <c r="V39" s="304"/>
      <c r="W39" s="304"/>
      <c r="X39" s="304"/>
      <c r="Y39" s="304"/>
      <c r="Z39" s="304"/>
      <c r="AA39" s="304"/>
      <c r="AB39" s="305"/>
      <c r="AC39" s="305"/>
      <c r="AD39" s="305"/>
      <c r="AE39" s="305"/>
      <c r="AF39" s="305"/>
      <c r="AG39" s="305"/>
      <c r="AH39" s="305"/>
      <c r="AI39" s="305"/>
      <c r="AJ39" s="305"/>
      <c r="AK39" s="305"/>
    </row>
    <row r="40" spans="1:37" ht="21" customHeight="1" thickBot="1">
      <c r="A40" s="400"/>
      <c r="B40" s="1869" t="s">
        <v>97</v>
      </c>
      <c r="C40" s="1182"/>
      <c r="D40" s="1182"/>
      <c r="E40" s="1182"/>
      <c r="F40" s="1182"/>
      <c r="G40" s="1182"/>
      <c r="H40" s="1182"/>
      <c r="I40" s="1182"/>
      <c r="J40" s="1182"/>
      <c r="K40" s="1182"/>
      <c r="L40" s="1182"/>
      <c r="M40" s="1182"/>
      <c r="N40" s="1182"/>
      <c r="O40" s="1182"/>
      <c r="P40" s="1182"/>
      <c r="Q40" s="1182"/>
      <c r="R40" s="1182"/>
      <c r="S40" s="1182"/>
      <c r="T40" s="1182"/>
      <c r="U40" s="1182"/>
      <c r="V40" s="1182"/>
      <c r="W40" s="1182"/>
      <c r="X40" s="1182"/>
      <c r="Y40" s="1182"/>
      <c r="Z40" s="1183"/>
      <c r="AA40" s="1182" t="s">
        <v>23</v>
      </c>
      <c r="AB40" s="1182"/>
      <c r="AC40" s="1182"/>
      <c r="AD40" s="1182"/>
      <c r="AE40" s="1182"/>
      <c r="AF40" s="1182"/>
      <c r="AG40" s="1182"/>
      <c r="AH40" s="1182"/>
      <c r="AI40" s="1182"/>
      <c r="AJ40" s="1182"/>
      <c r="AK40" s="1870"/>
    </row>
    <row r="41" spans="1:37" ht="18" customHeight="1" thickTop="1">
      <c r="A41" s="2288" t="s">
        <v>587</v>
      </c>
      <c r="B41" s="2192" t="s">
        <v>370</v>
      </c>
      <c r="C41" s="2193"/>
      <c r="D41" s="2193"/>
      <c r="E41" s="2193"/>
      <c r="F41" s="2193"/>
      <c r="G41" s="2193"/>
      <c r="H41" s="2193"/>
      <c r="I41" s="2193"/>
      <c r="J41" s="2193"/>
      <c r="K41" s="2193"/>
      <c r="L41" s="2193"/>
      <c r="M41" s="2193"/>
      <c r="N41" s="2193"/>
      <c r="O41" s="2193"/>
      <c r="P41" s="2193"/>
      <c r="Q41" s="2193"/>
      <c r="R41" s="2193"/>
      <c r="S41" s="2193"/>
      <c r="T41" s="2193"/>
      <c r="U41" s="2193"/>
      <c r="V41" s="2193"/>
      <c r="W41" s="2193"/>
      <c r="X41" s="2193"/>
      <c r="Y41" s="2193"/>
      <c r="Z41" s="2194"/>
      <c r="AA41" s="68" t="s">
        <v>113</v>
      </c>
      <c r="AB41" s="1210" t="s">
        <v>298</v>
      </c>
      <c r="AC41" s="1210"/>
      <c r="AD41" s="1210"/>
      <c r="AE41" s="1210"/>
      <c r="AF41" s="68" t="s">
        <v>113</v>
      </c>
      <c r="AG41" s="1210" t="s">
        <v>297</v>
      </c>
      <c r="AH41" s="1210"/>
      <c r="AI41" s="1210"/>
      <c r="AJ41" s="1210"/>
      <c r="AK41" s="2181"/>
    </row>
    <row r="42" spans="1:37" ht="15.75" customHeight="1">
      <c r="A42" s="2289"/>
      <c r="B42" s="2244" t="s">
        <v>24</v>
      </c>
      <c r="C42" s="2245"/>
      <c r="D42" s="2245"/>
      <c r="E42" s="2245"/>
      <c r="F42" s="2245"/>
      <c r="G42" s="2245"/>
      <c r="H42" s="2245"/>
      <c r="I42" s="2245"/>
      <c r="J42" s="2245"/>
      <c r="K42" s="2245"/>
      <c r="L42" s="2245"/>
      <c r="M42" s="2245"/>
      <c r="N42" s="2245"/>
      <c r="O42" s="2245"/>
      <c r="P42" s="2245"/>
      <c r="Q42" s="2245"/>
      <c r="R42" s="2245"/>
      <c r="S42" s="2245"/>
      <c r="T42" s="2245"/>
      <c r="U42" s="2245"/>
      <c r="V42" s="2245"/>
      <c r="W42" s="2245"/>
      <c r="X42" s="2245"/>
      <c r="Y42" s="2245"/>
      <c r="Z42" s="2246"/>
      <c r="AA42" s="401"/>
      <c r="AB42" s="401"/>
      <c r="AC42" s="401"/>
      <c r="AD42" s="401"/>
      <c r="AE42" s="401"/>
      <c r="AF42" s="401"/>
      <c r="AG42" s="401"/>
      <c r="AH42" s="402"/>
      <c r="AI42" s="402"/>
      <c r="AJ42" s="402"/>
      <c r="AK42" s="403"/>
    </row>
    <row r="43" spans="1:37" ht="15.75" customHeight="1">
      <c r="A43" s="2289"/>
      <c r="B43" s="404"/>
      <c r="C43" s="2247" t="s">
        <v>365</v>
      </c>
      <c r="D43" s="2247"/>
      <c r="E43" s="2247"/>
      <c r="F43" s="2247"/>
      <c r="G43" s="2247"/>
      <c r="H43" s="2247"/>
      <c r="I43" s="2247"/>
      <c r="J43" s="2247"/>
      <c r="K43" s="2247"/>
      <c r="L43" s="2247"/>
      <c r="M43" s="2247"/>
      <c r="N43" s="2247"/>
      <c r="O43" s="2247"/>
      <c r="P43" s="2247"/>
      <c r="Q43" s="2247"/>
      <c r="R43" s="2247"/>
      <c r="S43" s="2247"/>
      <c r="T43" s="2247"/>
      <c r="U43" s="2247"/>
      <c r="V43" s="2247"/>
      <c r="W43" s="2247"/>
      <c r="X43" s="2247"/>
      <c r="Y43" s="2247"/>
      <c r="Z43" s="2248"/>
      <c r="AA43" s="405"/>
      <c r="AB43" s="405"/>
      <c r="AC43" s="405"/>
      <c r="AD43" s="405"/>
      <c r="AE43" s="405"/>
      <c r="AF43" s="405"/>
      <c r="AG43" s="405"/>
      <c r="AH43" s="308"/>
      <c r="AI43" s="308"/>
      <c r="AJ43" s="308"/>
      <c r="AK43" s="343"/>
    </row>
    <row r="44" spans="1:37" ht="18" customHeight="1">
      <c r="A44" s="2289"/>
      <c r="B44" s="404"/>
      <c r="C44" s="406"/>
      <c r="D44" s="2247" t="s">
        <v>299</v>
      </c>
      <c r="E44" s="2247"/>
      <c r="F44" s="2247"/>
      <c r="G44" s="2247"/>
      <c r="H44" s="2247"/>
      <c r="I44" s="2247"/>
      <c r="J44" s="2247"/>
      <c r="K44" s="2247"/>
      <c r="L44" s="2247"/>
      <c r="M44" s="2247"/>
      <c r="N44" s="2247"/>
      <c r="O44" s="2247"/>
      <c r="P44" s="2247"/>
      <c r="Q44" s="2247"/>
      <c r="R44" s="2247"/>
      <c r="S44" s="2247"/>
      <c r="T44" s="2247"/>
      <c r="U44" s="2247"/>
      <c r="V44" s="2247"/>
      <c r="W44" s="2247"/>
      <c r="X44" s="2247"/>
      <c r="Y44" s="2247"/>
      <c r="Z44" s="2248"/>
      <c r="AA44" s="104" t="s">
        <v>113</v>
      </c>
      <c r="AB44" s="2286" t="s">
        <v>270</v>
      </c>
      <c r="AC44" s="2286"/>
      <c r="AD44" s="2286"/>
      <c r="AE44" s="2286"/>
      <c r="AF44" s="104" t="s">
        <v>113</v>
      </c>
      <c r="AG44" s="2286" t="s">
        <v>271</v>
      </c>
      <c r="AH44" s="2286"/>
      <c r="AI44" s="2286"/>
      <c r="AJ44" s="2286"/>
      <c r="AK44" s="2287"/>
    </row>
    <row r="45" spans="1:37" ht="15.75" customHeight="1">
      <c r="A45" s="2289"/>
      <c r="B45" s="407"/>
      <c r="C45" s="2247" t="s">
        <v>366</v>
      </c>
      <c r="D45" s="2247"/>
      <c r="E45" s="2247"/>
      <c r="F45" s="2247"/>
      <c r="G45" s="2247"/>
      <c r="H45" s="2247"/>
      <c r="I45" s="2247"/>
      <c r="J45" s="2247"/>
      <c r="K45" s="2247"/>
      <c r="L45" s="2247"/>
      <c r="M45" s="2247"/>
      <c r="N45" s="2247"/>
      <c r="O45" s="2247"/>
      <c r="P45" s="2247"/>
      <c r="Q45" s="2247"/>
      <c r="R45" s="2247"/>
      <c r="S45" s="2247"/>
      <c r="T45" s="2247"/>
      <c r="U45" s="2247"/>
      <c r="V45" s="2247"/>
      <c r="W45" s="2247"/>
      <c r="X45" s="2247"/>
      <c r="Y45" s="2247"/>
      <c r="Z45" s="2248"/>
      <c r="AA45" s="405"/>
      <c r="AB45" s="408"/>
      <c r="AC45" s="408"/>
      <c r="AD45" s="408"/>
      <c r="AE45" s="408"/>
      <c r="AF45" s="405"/>
      <c r="AG45" s="408"/>
      <c r="AH45" s="308"/>
      <c r="AI45" s="308"/>
      <c r="AJ45" s="308"/>
      <c r="AK45" s="343"/>
    </row>
    <row r="46" spans="1:37" ht="18" customHeight="1">
      <c r="A46" s="2289"/>
      <c r="B46" s="407"/>
      <c r="C46" s="409"/>
      <c r="D46" s="2247" t="s">
        <v>300</v>
      </c>
      <c r="E46" s="2247"/>
      <c r="F46" s="2247"/>
      <c r="G46" s="2247"/>
      <c r="H46" s="2247"/>
      <c r="I46" s="2247"/>
      <c r="J46" s="2247"/>
      <c r="K46" s="2247"/>
      <c r="L46" s="2247"/>
      <c r="M46" s="2247"/>
      <c r="N46" s="2247"/>
      <c r="O46" s="2247"/>
      <c r="P46" s="2247"/>
      <c r="Q46" s="2247"/>
      <c r="R46" s="2247"/>
      <c r="S46" s="2247"/>
      <c r="T46" s="2247"/>
      <c r="U46" s="2247"/>
      <c r="V46" s="2247"/>
      <c r="W46" s="2247"/>
      <c r="X46" s="2247"/>
      <c r="Y46" s="2247"/>
      <c r="Z46" s="2248"/>
      <c r="AA46" s="104" t="s">
        <v>113</v>
      </c>
      <c r="AB46" s="2195" t="s">
        <v>21</v>
      </c>
      <c r="AC46" s="2195"/>
      <c r="AD46" s="2195"/>
      <c r="AE46" s="2195"/>
      <c r="AF46" s="69" t="s">
        <v>113</v>
      </c>
      <c r="AG46" s="2195" t="s">
        <v>22</v>
      </c>
      <c r="AH46" s="2195"/>
      <c r="AI46" s="2195"/>
      <c r="AJ46" s="2195"/>
      <c r="AK46" s="2196"/>
    </row>
    <row r="47" spans="1:37" ht="18" customHeight="1">
      <c r="A47" s="2184" t="s">
        <v>48</v>
      </c>
      <c r="B47" s="2192" t="s">
        <v>744</v>
      </c>
      <c r="C47" s="2193"/>
      <c r="D47" s="2193"/>
      <c r="E47" s="2193"/>
      <c r="F47" s="2193"/>
      <c r="G47" s="2193"/>
      <c r="H47" s="2193"/>
      <c r="I47" s="2193"/>
      <c r="J47" s="2193"/>
      <c r="K47" s="2193"/>
      <c r="L47" s="2193"/>
      <c r="M47" s="2193"/>
      <c r="N47" s="2193"/>
      <c r="O47" s="2193"/>
      <c r="P47" s="2193"/>
      <c r="Q47" s="2193"/>
      <c r="R47" s="2193"/>
      <c r="S47" s="2193"/>
      <c r="T47" s="2193"/>
      <c r="U47" s="2193"/>
      <c r="V47" s="2193"/>
      <c r="W47" s="2193"/>
      <c r="X47" s="2193"/>
      <c r="Y47" s="2193"/>
      <c r="Z47" s="2194"/>
      <c r="AA47" s="419" t="str">
        <f>IF($W$7&lt;0,"（　）","（〇）")</f>
        <v>（〇）</v>
      </c>
      <c r="AB47" s="1210" t="s">
        <v>301</v>
      </c>
      <c r="AC47" s="1210"/>
      <c r="AD47" s="1210"/>
      <c r="AE47" s="1210"/>
      <c r="AF47" s="420" t="str">
        <f>IF($W$7&lt;0,"（〇）","（　）")</f>
        <v>（　）</v>
      </c>
      <c r="AG47" s="2293" t="s">
        <v>302</v>
      </c>
      <c r="AH47" s="2293"/>
      <c r="AI47" s="2293"/>
      <c r="AJ47" s="2293"/>
      <c r="AK47" s="2294"/>
    </row>
    <row r="48" spans="1:37" ht="18" customHeight="1">
      <c r="A48" s="2304"/>
      <c r="B48" s="2295" t="s">
        <v>711</v>
      </c>
      <c r="C48" s="2296"/>
      <c r="D48" s="2296"/>
      <c r="E48" s="2296"/>
      <c r="F48" s="2296"/>
      <c r="G48" s="2296"/>
      <c r="H48" s="2296"/>
      <c r="I48" s="2296"/>
      <c r="J48" s="2296"/>
      <c r="K48" s="2296"/>
      <c r="L48" s="2296"/>
      <c r="M48" s="2296"/>
      <c r="N48" s="2296"/>
      <c r="O48" s="2296"/>
      <c r="P48" s="2296"/>
      <c r="Q48" s="2296"/>
      <c r="R48" s="2296"/>
      <c r="S48" s="2296"/>
      <c r="T48" s="2296"/>
      <c r="U48" s="2296"/>
      <c r="V48" s="2296"/>
      <c r="W48" s="2296"/>
      <c r="X48" s="2296"/>
      <c r="Y48" s="2296"/>
      <c r="Z48" s="2297"/>
      <c r="AA48" s="115" t="s">
        <v>113</v>
      </c>
      <c r="AB48" s="2298" t="s">
        <v>707</v>
      </c>
      <c r="AC48" s="2298"/>
      <c r="AD48" s="2298"/>
      <c r="AE48" s="2298"/>
      <c r="AF48" s="116" t="s">
        <v>113</v>
      </c>
      <c r="AG48" s="2298" t="s">
        <v>708</v>
      </c>
      <c r="AH48" s="2298"/>
      <c r="AI48" s="2298"/>
      <c r="AJ48" s="2298"/>
      <c r="AK48" s="2299"/>
    </row>
    <row r="49" spans="1:37" ht="18" customHeight="1">
      <c r="A49" s="2304"/>
      <c r="B49" s="2306" t="s">
        <v>710</v>
      </c>
      <c r="C49" s="2290"/>
      <c r="D49" s="2290"/>
      <c r="E49" s="2290"/>
      <c r="F49" s="2290"/>
      <c r="G49" s="2290"/>
      <c r="H49" s="2290"/>
      <c r="I49" s="2290"/>
      <c r="J49" s="2290"/>
      <c r="K49" s="2290"/>
      <c r="L49" s="2290"/>
      <c r="M49" s="2290"/>
      <c r="N49" s="2290"/>
      <c r="O49" s="2290"/>
      <c r="P49" s="2290"/>
      <c r="Q49" s="2290"/>
      <c r="R49" s="2290"/>
      <c r="S49" s="2290"/>
      <c r="T49" s="2290"/>
      <c r="U49" s="2290"/>
      <c r="V49" s="2290"/>
      <c r="W49" s="2290"/>
      <c r="X49" s="2290"/>
      <c r="Y49" s="2290"/>
      <c r="Z49" s="2291"/>
      <c r="AA49" s="410" t="s">
        <v>113</v>
      </c>
      <c r="AB49" s="2286" t="s">
        <v>709</v>
      </c>
      <c r="AC49" s="2286"/>
      <c r="AD49" s="2286"/>
      <c r="AE49" s="2286"/>
      <c r="AF49" s="411"/>
      <c r="AG49" s="408"/>
      <c r="AH49" s="408"/>
      <c r="AI49" s="408"/>
      <c r="AJ49" s="408"/>
      <c r="AK49" s="331"/>
    </row>
    <row r="50" spans="1:37" ht="18" customHeight="1">
      <c r="A50" s="2304"/>
      <c r="B50" s="412"/>
      <c r="C50" s="2290"/>
      <c r="D50" s="2290"/>
      <c r="E50" s="2290"/>
      <c r="F50" s="2290"/>
      <c r="G50" s="2290"/>
      <c r="H50" s="2290"/>
      <c r="I50" s="2290"/>
      <c r="J50" s="2290"/>
      <c r="K50" s="2290"/>
      <c r="L50" s="2290"/>
      <c r="M50" s="2290"/>
      <c r="N50" s="2290"/>
      <c r="O50" s="2290"/>
      <c r="P50" s="2290"/>
      <c r="Q50" s="2290"/>
      <c r="R50" s="2290"/>
      <c r="S50" s="2290"/>
      <c r="T50" s="2290"/>
      <c r="U50" s="2290"/>
      <c r="V50" s="2290"/>
      <c r="W50" s="2290"/>
      <c r="X50" s="2290"/>
      <c r="Y50" s="2290"/>
      <c r="Z50" s="2291"/>
      <c r="AA50" s="2300" t="s">
        <v>737</v>
      </c>
      <c r="AB50" s="2300"/>
      <c r="AC50" s="2300"/>
      <c r="AD50" s="2300"/>
      <c r="AE50" s="2300"/>
      <c r="AF50" s="2300"/>
      <c r="AG50" s="2300"/>
      <c r="AH50" s="2300"/>
      <c r="AI50" s="2300"/>
      <c r="AJ50" s="2300"/>
      <c r="AK50" s="2301"/>
    </row>
    <row r="51" spans="1:37" ht="18" customHeight="1">
      <c r="A51" s="2305"/>
      <c r="B51" s="413"/>
      <c r="C51" s="414"/>
      <c r="D51" s="2292"/>
      <c r="E51" s="2292"/>
      <c r="F51" s="2292"/>
      <c r="G51" s="2292"/>
      <c r="H51" s="2292"/>
      <c r="I51" s="2292"/>
      <c r="J51" s="2292"/>
      <c r="K51" s="2292"/>
      <c r="L51" s="2292"/>
      <c r="M51" s="2292"/>
      <c r="N51" s="2292"/>
      <c r="O51" s="2292"/>
      <c r="P51" s="2292"/>
      <c r="Q51" s="2292"/>
      <c r="R51" s="2292"/>
      <c r="S51" s="2292"/>
      <c r="T51" s="2292"/>
      <c r="U51" s="2292"/>
      <c r="V51" s="2292"/>
      <c r="W51" s="2292"/>
      <c r="X51" s="2292"/>
      <c r="Y51" s="2292"/>
      <c r="Z51" s="2292"/>
      <c r="AA51" s="2302"/>
      <c r="AB51" s="2302"/>
      <c r="AC51" s="2302"/>
      <c r="AD51" s="2302"/>
      <c r="AE51" s="2302"/>
      <c r="AF51" s="2302"/>
      <c r="AG51" s="2302"/>
      <c r="AH51" s="2302"/>
      <c r="AI51" s="2302"/>
      <c r="AJ51" s="2302"/>
      <c r="AK51" s="2303"/>
    </row>
    <row r="52" spans="1:37" ht="34.5" customHeight="1">
      <c r="A52" s="415" t="s">
        <v>49</v>
      </c>
      <c r="B52" s="2171" t="s">
        <v>585</v>
      </c>
      <c r="C52" s="2172"/>
      <c r="D52" s="2172"/>
      <c r="E52" s="2172"/>
      <c r="F52" s="2172"/>
      <c r="G52" s="2172"/>
      <c r="H52" s="2172"/>
      <c r="I52" s="2172"/>
      <c r="J52" s="2172"/>
      <c r="K52" s="2172"/>
      <c r="L52" s="2172"/>
      <c r="M52" s="2172"/>
      <c r="N52" s="2172"/>
      <c r="O52" s="2172"/>
      <c r="P52" s="2172"/>
      <c r="Q52" s="2172"/>
      <c r="R52" s="2172"/>
      <c r="S52" s="2172"/>
      <c r="T52" s="2172"/>
      <c r="U52" s="2172"/>
      <c r="V52" s="2172"/>
      <c r="W52" s="2172"/>
      <c r="X52" s="2172"/>
      <c r="Y52" s="2172"/>
      <c r="Z52" s="2173"/>
      <c r="AA52" s="104" t="s">
        <v>113</v>
      </c>
      <c r="AB52" s="408" t="s">
        <v>303</v>
      </c>
      <c r="AC52" s="408"/>
      <c r="AD52" s="408"/>
      <c r="AE52" s="408"/>
      <c r="AF52" s="104" t="s">
        <v>113</v>
      </c>
      <c r="AG52" s="408" t="s">
        <v>304</v>
      </c>
      <c r="AH52" s="308"/>
      <c r="AI52" s="308"/>
      <c r="AJ52" s="308"/>
      <c r="AK52" s="343"/>
    </row>
    <row r="53" spans="1:37" ht="18" customHeight="1">
      <c r="A53" s="2184" t="s">
        <v>50</v>
      </c>
      <c r="B53" s="2168" t="s">
        <v>371</v>
      </c>
      <c r="C53" s="2169"/>
      <c r="D53" s="2169"/>
      <c r="E53" s="2169"/>
      <c r="F53" s="2169"/>
      <c r="G53" s="2169"/>
      <c r="H53" s="2169"/>
      <c r="I53" s="2169"/>
      <c r="J53" s="2169"/>
      <c r="K53" s="2169"/>
      <c r="L53" s="2169"/>
      <c r="M53" s="2169"/>
      <c r="N53" s="2169"/>
      <c r="O53" s="2169"/>
      <c r="P53" s="2169"/>
      <c r="Q53" s="2169"/>
      <c r="R53" s="2169"/>
      <c r="S53" s="2169"/>
      <c r="T53" s="2169"/>
      <c r="U53" s="2169"/>
      <c r="V53" s="2169"/>
      <c r="W53" s="2169"/>
      <c r="X53" s="2169"/>
      <c r="Y53" s="2169"/>
      <c r="Z53" s="2170"/>
      <c r="AA53" s="2177" t="str">
        <f>IF($AD$28&lt;=30,"（〇）","（　）")</f>
        <v>（〇）</v>
      </c>
      <c r="AB53" s="2167" t="s">
        <v>372</v>
      </c>
      <c r="AC53" s="2167"/>
      <c r="AD53" s="2167"/>
      <c r="AE53" s="2167"/>
      <c r="AF53" s="2179" t="str">
        <f>IF($AD$28&lt;=30,"（　）","（〇）")</f>
        <v>（　）</v>
      </c>
      <c r="AG53" s="1210" t="s">
        <v>13</v>
      </c>
      <c r="AH53" s="1210"/>
      <c r="AI53" s="1210"/>
      <c r="AJ53" s="1210"/>
      <c r="AK53" s="2181"/>
    </row>
    <row r="54" spans="1:37" ht="18" customHeight="1" thickBot="1">
      <c r="A54" s="2185"/>
      <c r="B54" s="2174" t="s">
        <v>305</v>
      </c>
      <c r="C54" s="2175"/>
      <c r="D54" s="2175"/>
      <c r="E54" s="2175"/>
      <c r="F54" s="2175"/>
      <c r="G54" s="2175"/>
      <c r="H54" s="2175"/>
      <c r="I54" s="2175"/>
      <c r="J54" s="2175"/>
      <c r="K54" s="2175"/>
      <c r="L54" s="2175"/>
      <c r="M54" s="2175"/>
      <c r="N54" s="2175"/>
      <c r="O54" s="2175"/>
      <c r="P54" s="2175"/>
      <c r="Q54" s="2175"/>
      <c r="R54" s="2175"/>
      <c r="S54" s="2175"/>
      <c r="T54" s="2175"/>
      <c r="U54" s="2175"/>
      <c r="V54" s="2175"/>
      <c r="W54" s="2175"/>
      <c r="X54" s="2175"/>
      <c r="Y54" s="2175"/>
      <c r="Z54" s="2176"/>
      <c r="AA54" s="2178" t="str">
        <f>IF($AE$7&lt;0,"（　）","（〇）")</f>
        <v>（〇）</v>
      </c>
      <c r="AB54" s="2014"/>
      <c r="AC54" s="2014"/>
      <c r="AD54" s="2014"/>
      <c r="AE54" s="2014"/>
      <c r="AF54" s="2180" t="str">
        <f>IF($AE$7&lt;0,"（　）","（〇）")</f>
        <v>（〇）</v>
      </c>
      <c r="AG54" s="2182"/>
      <c r="AH54" s="2182"/>
      <c r="AI54" s="2182"/>
      <c r="AJ54" s="2182"/>
      <c r="AK54" s="2183"/>
    </row>
    <row r="55" spans="1:37" ht="36" customHeight="1">
      <c r="A55" s="305"/>
      <c r="B55" s="398"/>
      <c r="C55" s="305"/>
      <c r="D55" s="305"/>
      <c r="E55" s="305"/>
      <c r="F55" s="305"/>
      <c r="G55" s="305"/>
      <c r="H55" s="305"/>
      <c r="I55" s="305"/>
      <c r="J55" s="305"/>
      <c r="K55" s="305"/>
      <c r="L55" s="305"/>
      <c r="M55" s="305"/>
      <c r="N55" s="305"/>
      <c r="O55" s="305"/>
      <c r="P55" s="305"/>
      <c r="Q55" s="305"/>
      <c r="R55" s="305"/>
      <c r="S55" s="305"/>
      <c r="T55" s="305"/>
      <c r="U55" s="305"/>
      <c r="V55" s="305"/>
      <c r="W55" s="305"/>
      <c r="X55" s="305"/>
      <c r="Y55" s="305"/>
      <c r="Z55" s="305"/>
      <c r="AA55" s="305"/>
      <c r="AB55" s="305"/>
      <c r="AC55" s="305"/>
      <c r="AD55" s="305"/>
      <c r="AE55" s="305"/>
      <c r="AF55" s="305"/>
      <c r="AG55" s="305"/>
      <c r="AH55" s="305"/>
      <c r="AI55" s="305"/>
      <c r="AJ55" s="305"/>
      <c r="AK55" s="305"/>
    </row>
    <row r="56" spans="1:37" ht="18" customHeight="1">
      <c r="A56" s="305"/>
      <c r="B56" s="398"/>
      <c r="C56" s="305"/>
      <c r="D56" s="305"/>
      <c r="E56" s="305"/>
      <c r="F56" s="305"/>
      <c r="G56" s="305"/>
      <c r="H56" s="305"/>
      <c r="I56" s="305"/>
      <c r="J56" s="305"/>
      <c r="K56" s="305"/>
      <c r="L56" s="305"/>
      <c r="M56" s="305"/>
      <c r="N56" s="305"/>
      <c r="O56" s="305"/>
      <c r="P56" s="305"/>
      <c r="Q56" s="305"/>
      <c r="R56" s="305"/>
      <c r="S56" s="305"/>
      <c r="T56" s="305"/>
      <c r="U56" s="305"/>
      <c r="V56" s="305"/>
      <c r="W56" s="305"/>
      <c r="X56" s="305"/>
      <c r="Y56" s="305"/>
      <c r="Z56" s="305"/>
      <c r="AA56" s="305"/>
      <c r="AB56" s="305"/>
      <c r="AC56" s="305"/>
      <c r="AD56" s="305"/>
      <c r="AE56" s="305"/>
      <c r="AF56" s="305"/>
      <c r="AG56" s="305"/>
      <c r="AH56" s="305"/>
      <c r="AI56" s="305"/>
      <c r="AJ56" s="305"/>
      <c r="AK56" s="305"/>
    </row>
    <row r="57" spans="1:37" ht="18" customHeight="1">
      <c r="A57" s="305"/>
      <c r="B57" s="398"/>
      <c r="C57" s="305"/>
      <c r="D57" s="305"/>
      <c r="E57" s="305"/>
      <c r="F57" s="305"/>
      <c r="G57" s="305"/>
      <c r="H57" s="305"/>
      <c r="I57" s="305"/>
      <c r="J57" s="305"/>
      <c r="K57" s="305"/>
      <c r="L57" s="305"/>
      <c r="M57" s="305"/>
      <c r="N57" s="305"/>
      <c r="O57" s="305"/>
      <c r="P57" s="305"/>
      <c r="Q57" s="305"/>
      <c r="R57" s="305"/>
      <c r="S57" s="305"/>
      <c r="T57" s="305"/>
      <c r="U57" s="305"/>
      <c r="V57" s="305"/>
      <c r="W57" s="305"/>
      <c r="X57" s="305"/>
      <c r="Y57" s="305"/>
      <c r="Z57" s="305"/>
      <c r="AA57" s="305"/>
      <c r="AB57" s="305"/>
      <c r="AC57" s="305"/>
      <c r="AD57" s="305"/>
      <c r="AE57" s="305"/>
      <c r="AF57" s="305"/>
      <c r="AG57" s="305"/>
      <c r="AH57" s="305"/>
      <c r="AI57" s="305"/>
      <c r="AJ57" s="305"/>
      <c r="AK57" s="305"/>
    </row>
    <row r="58" spans="1:37" ht="18" customHeight="1">
      <c r="A58" s="350"/>
      <c r="B58" s="350"/>
      <c r="C58" s="350"/>
      <c r="D58" s="350"/>
      <c r="E58" s="350"/>
      <c r="F58" s="350"/>
      <c r="G58" s="350"/>
      <c r="H58" s="350"/>
      <c r="I58" s="350"/>
      <c r="J58" s="350"/>
      <c r="K58" s="350"/>
      <c r="L58" s="350"/>
      <c r="M58" s="350"/>
      <c r="N58" s="416"/>
      <c r="O58" s="416"/>
      <c r="P58" s="416"/>
      <c r="Q58" s="416"/>
      <c r="R58" s="416"/>
      <c r="S58" s="416"/>
      <c r="T58" s="416"/>
      <c r="U58" s="416"/>
      <c r="V58" s="416"/>
      <c r="W58" s="416"/>
      <c r="X58" s="416"/>
      <c r="Y58" s="416"/>
      <c r="Z58" s="416"/>
      <c r="AA58" s="416"/>
      <c r="AB58" s="416"/>
      <c r="AC58" s="416"/>
      <c r="AD58" s="416"/>
      <c r="AE58" s="416"/>
      <c r="AF58" s="416"/>
      <c r="AG58" s="416"/>
      <c r="AH58" s="416"/>
      <c r="AI58" s="417"/>
      <c r="AJ58" s="418"/>
      <c r="AK58" s="386"/>
    </row>
    <row r="59" spans="1:37" ht="15" customHeight="1">
      <c r="A59" s="350"/>
      <c r="B59" s="350"/>
      <c r="C59" s="350"/>
      <c r="D59" s="350"/>
      <c r="E59" s="350"/>
      <c r="F59" s="350"/>
      <c r="G59" s="350"/>
      <c r="H59" s="350"/>
      <c r="I59" s="350"/>
      <c r="J59" s="350"/>
      <c r="K59" s="350"/>
      <c r="L59" s="350"/>
      <c r="M59" s="350"/>
      <c r="N59" s="416"/>
      <c r="O59" s="416"/>
      <c r="P59" s="416"/>
      <c r="Q59" s="416"/>
      <c r="R59" s="416"/>
      <c r="S59" s="416"/>
      <c r="T59" s="416"/>
      <c r="U59" s="416"/>
      <c r="V59" s="416"/>
      <c r="W59" s="416"/>
      <c r="X59" s="416"/>
      <c r="Y59" s="416"/>
      <c r="Z59" s="416"/>
      <c r="AA59" s="416"/>
      <c r="AB59" s="416"/>
      <c r="AC59" s="416"/>
      <c r="AD59" s="416"/>
      <c r="AE59" s="416"/>
      <c r="AF59" s="416"/>
      <c r="AG59" s="416"/>
      <c r="AH59" s="416"/>
      <c r="AI59" s="417"/>
      <c r="AJ59" s="418"/>
      <c r="AK59" s="386"/>
    </row>
    <row r="60" spans="1:37" ht="15" customHeight="1">
      <c r="A60" s="351"/>
      <c r="B60" s="352"/>
      <c r="C60" s="352"/>
      <c r="D60" s="350"/>
      <c r="E60" s="350"/>
      <c r="F60" s="350"/>
      <c r="G60" s="350"/>
      <c r="H60" s="350"/>
      <c r="I60" s="350"/>
      <c r="J60" s="350"/>
      <c r="K60" s="350"/>
      <c r="L60" s="350"/>
      <c r="M60" s="350"/>
      <c r="N60" s="350"/>
      <c r="O60" s="350"/>
      <c r="P60" s="350"/>
      <c r="Q60" s="350"/>
      <c r="R60" s="350"/>
      <c r="S60" s="350"/>
      <c r="T60" s="350"/>
      <c r="U60" s="350"/>
      <c r="V60" s="350"/>
      <c r="W60" s="350"/>
      <c r="X60" s="350"/>
      <c r="Y60" s="350"/>
      <c r="Z60" s="350"/>
      <c r="AA60" s="350"/>
      <c r="AB60" s="350"/>
      <c r="AC60" s="350"/>
      <c r="AD60" s="350"/>
      <c r="AE60" s="350"/>
      <c r="AF60" s="350"/>
      <c r="AG60" s="350"/>
      <c r="AH60" s="350"/>
      <c r="AI60" s="351"/>
      <c r="AJ60" s="351"/>
      <c r="AK60" s="350"/>
    </row>
    <row r="61" spans="1:37" ht="15" customHeight="1"/>
  </sheetData>
  <mergeCells count="137">
    <mergeCell ref="AB44:AE44"/>
    <mergeCell ref="AG44:AK44"/>
    <mergeCell ref="A41:A46"/>
    <mergeCell ref="C50:Z50"/>
    <mergeCell ref="D51:Z51"/>
    <mergeCell ref="AB49:AE49"/>
    <mergeCell ref="AG47:AK47"/>
    <mergeCell ref="B48:Z48"/>
    <mergeCell ref="AB48:AE48"/>
    <mergeCell ref="AG48:AK48"/>
    <mergeCell ref="AA50:AK51"/>
    <mergeCell ref="A47:A51"/>
    <mergeCell ref="B49:Z49"/>
    <mergeCell ref="A21:T24"/>
    <mergeCell ref="U21:U22"/>
    <mergeCell ref="B41:Z41"/>
    <mergeCell ref="V21:AB22"/>
    <mergeCell ref="AC21:AC24"/>
    <mergeCell ref="AD21:AK24"/>
    <mergeCell ref="U23:U24"/>
    <mergeCell ref="V23:AA24"/>
    <mergeCell ref="AD25:AK25"/>
    <mergeCell ref="V26:AA26"/>
    <mergeCell ref="AD26:AJ26"/>
    <mergeCell ref="V27:AB27"/>
    <mergeCell ref="AD27:AK27"/>
    <mergeCell ref="F5:L5"/>
    <mergeCell ref="B42:Z42"/>
    <mergeCell ref="C43:Z43"/>
    <mergeCell ref="D44:Z44"/>
    <mergeCell ref="C45:Z45"/>
    <mergeCell ref="D46:Z46"/>
    <mergeCell ref="W9:AB9"/>
    <mergeCell ref="AC9:AC11"/>
    <mergeCell ref="AE9:AK9"/>
    <mergeCell ref="G10:K11"/>
    <mergeCell ref="L10:L11"/>
    <mergeCell ref="O10:S11"/>
    <mergeCell ref="T10:T11"/>
    <mergeCell ref="W10:AA11"/>
    <mergeCell ref="AB10:AB11"/>
    <mergeCell ref="AE10:AJ11"/>
    <mergeCell ref="AK10:AK11"/>
    <mergeCell ref="A12:E14"/>
    <mergeCell ref="G12:L12"/>
    <mergeCell ref="W12:AB12"/>
    <mergeCell ref="AC12:AC14"/>
    <mergeCell ref="AE12:AK12"/>
    <mergeCell ref="G13:K14"/>
    <mergeCell ref="L13:L14"/>
    <mergeCell ref="AE13:AJ14"/>
    <mergeCell ref="AK13:AK14"/>
    <mergeCell ref="A9:E11"/>
    <mergeCell ref="G9:L9"/>
    <mergeCell ref="M9:M11"/>
    <mergeCell ref="O9:T9"/>
    <mergeCell ref="U9:U11"/>
    <mergeCell ref="A1:AK1"/>
    <mergeCell ref="M5:AB5"/>
    <mergeCell ref="AD5:AK5"/>
    <mergeCell ref="M6:U8"/>
    <mergeCell ref="W6:AB6"/>
    <mergeCell ref="AC6:AC8"/>
    <mergeCell ref="AE6:AK6"/>
    <mergeCell ref="W7:AA8"/>
    <mergeCell ref="AB7:AB8"/>
    <mergeCell ref="AE7:AJ8"/>
    <mergeCell ref="AK7:AK8"/>
    <mergeCell ref="A6:E8"/>
    <mergeCell ref="G6:L6"/>
    <mergeCell ref="G7:K8"/>
    <mergeCell ref="L7:L8"/>
    <mergeCell ref="A3:AK3"/>
    <mergeCell ref="A5:E5"/>
    <mergeCell ref="A15:E17"/>
    <mergeCell ref="G15:L15"/>
    <mergeCell ref="M15:M17"/>
    <mergeCell ref="O15:T15"/>
    <mergeCell ref="U15:U17"/>
    <mergeCell ref="M12:M14"/>
    <mergeCell ref="O12:T12"/>
    <mergeCell ref="U12:U14"/>
    <mergeCell ref="W15:AB15"/>
    <mergeCell ref="T13:T14"/>
    <mergeCell ref="W13:AA14"/>
    <mergeCell ref="AB13:AB14"/>
    <mergeCell ref="O13:S14"/>
    <mergeCell ref="AC15:AC17"/>
    <mergeCell ref="AE15:AK15"/>
    <mergeCell ref="G16:K17"/>
    <mergeCell ref="L16:L17"/>
    <mergeCell ref="O16:S17"/>
    <mergeCell ref="T16:T17"/>
    <mergeCell ref="W16:AA17"/>
    <mergeCell ref="AB16:AB17"/>
    <mergeCell ref="AE16:AJ17"/>
    <mergeCell ref="AK16:AK17"/>
    <mergeCell ref="A18:E20"/>
    <mergeCell ref="G18:L18"/>
    <mergeCell ref="M18:M20"/>
    <mergeCell ref="O18:T18"/>
    <mergeCell ref="U18:U20"/>
    <mergeCell ref="W18:AB18"/>
    <mergeCell ref="AC18:AC20"/>
    <mergeCell ref="AE18:AK18"/>
    <mergeCell ref="G19:K20"/>
    <mergeCell ref="L19:L20"/>
    <mergeCell ref="O19:S20"/>
    <mergeCell ref="T19:T20"/>
    <mergeCell ref="W19:AA20"/>
    <mergeCell ref="AB19:AB20"/>
    <mergeCell ref="AE19:AJ20"/>
    <mergeCell ref="AK19:AK20"/>
    <mergeCell ref="AB53:AE54"/>
    <mergeCell ref="B53:Z53"/>
    <mergeCell ref="B52:Z52"/>
    <mergeCell ref="B54:Z54"/>
    <mergeCell ref="AA53:AA54"/>
    <mergeCell ref="AF53:AF54"/>
    <mergeCell ref="AG53:AK54"/>
    <mergeCell ref="A53:A54"/>
    <mergeCell ref="V28:AA28"/>
    <mergeCell ref="AD28:AJ28"/>
    <mergeCell ref="B30:AK30"/>
    <mergeCell ref="B32:AK32"/>
    <mergeCell ref="B33:AK33"/>
    <mergeCell ref="B34:AK34"/>
    <mergeCell ref="A36:AK36"/>
    <mergeCell ref="A38:AK38"/>
    <mergeCell ref="AA40:AK40"/>
    <mergeCell ref="B40:Z40"/>
    <mergeCell ref="B47:Z47"/>
    <mergeCell ref="AB47:AE47"/>
    <mergeCell ref="AB41:AE41"/>
    <mergeCell ref="AG41:AK41"/>
    <mergeCell ref="AB46:AE46"/>
    <mergeCell ref="AG46:AK46"/>
  </mergeCells>
  <phoneticPr fontId="7"/>
  <dataValidations count="1">
    <dataValidation type="list" allowBlank="1" showInputMessage="1" showErrorMessage="1" sqref="AA44 AF44 AA41 AA46 AF46 AF41 AF52 AF48 AA49 AA48 AA52">
      <formula1>"(　),(〇)"</formula1>
    </dataValidation>
  </dataValidations>
  <printOptions horizontalCentered="1"/>
  <pageMargins left="0.35433070866141736" right="0.35433070866141736" top="0.39370078740157483" bottom="0.35433070866141736" header="0.15748031496062992" footer="0.15748031496062992"/>
  <pageSetup paperSize="9" scale="95" orientation="portrait" r:id="rId1"/>
  <headerFooter alignWithMargins="0">
    <oddFooter>&amp;C-会計&amp;A-</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4"/>
  <sheetViews>
    <sheetView view="pageBreakPreview" zoomScaleNormal="80" zoomScaleSheetLayoutView="100" workbookViewId="0">
      <selection activeCell="A2" sqref="A2:G2"/>
    </sheetView>
  </sheetViews>
  <sheetFormatPr defaultRowHeight="13.5" customHeight="1"/>
  <cols>
    <col min="1" max="1" width="2.625" style="48" customWidth="1"/>
    <col min="2" max="2" width="31.25" style="48" customWidth="1"/>
    <col min="3" max="3" width="10.625" style="48" customWidth="1"/>
    <col min="4" max="4" width="2.625" style="48" customWidth="1"/>
    <col min="5" max="5" width="31.25" style="48" customWidth="1"/>
    <col min="6" max="7" width="10.625" style="48" customWidth="1"/>
    <col min="8" max="16384" width="9" style="48"/>
  </cols>
  <sheetData>
    <row r="1" spans="1:7" ht="34.5" customHeight="1">
      <c r="A1" s="259"/>
      <c r="B1" s="2328" t="s">
        <v>389</v>
      </c>
      <c r="C1" s="2328"/>
      <c r="D1" s="2328"/>
      <c r="E1" s="2328"/>
      <c r="F1" s="259"/>
      <c r="G1" s="259"/>
    </row>
    <row r="2" spans="1:7" ht="13.5" customHeight="1">
      <c r="A2" s="2329" t="s">
        <v>782</v>
      </c>
      <c r="B2" s="2329"/>
      <c r="C2" s="2329"/>
      <c r="D2" s="2329"/>
      <c r="E2" s="2329"/>
      <c r="F2" s="2329"/>
      <c r="G2" s="2329"/>
    </row>
    <row r="3" spans="1:7" ht="13.5" customHeight="1">
      <c r="A3" s="260"/>
      <c r="B3" s="260"/>
      <c r="C3" s="260"/>
      <c r="D3" s="260"/>
      <c r="E3" s="260"/>
      <c r="F3" s="2333" t="str">
        <f>'Ｐ１'!P3</f>
        <v>施設名：　　　　　　　　　　　　　　　　　　　　　　</v>
      </c>
      <c r="G3" s="2334"/>
    </row>
    <row r="4" spans="1:7" ht="13.5" customHeight="1">
      <c r="A4" s="2330" t="s">
        <v>390</v>
      </c>
      <c r="B4" s="2330"/>
      <c r="C4" s="2330"/>
      <c r="D4" s="2330"/>
      <c r="E4" s="2330"/>
      <c r="F4" s="2330"/>
      <c r="G4" s="261" t="s">
        <v>391</v>
      </c>
    </row>
    <row r="5" spans="1:7" ht="13.5" customHeight="1">
      <c r="A5" s="2331" t="s">
        <v>392</v>
      </c>
      <c r="B5" s="2331"/>
      <c r="C5" s="2331"/>
      <c r="D5" s="2331" t="s">
        <v>393</v>
      </c>
      <c r="E5" s="2331"/>
      <c r="F5" s="2331"/>
      <c r="G5" s="2332" t="s">
        <v>394</v>
      </c>
    </row>
    <row r="6" spans="1:7" ht="13.5" customHeight="1">
      <c r="A6" s="2331" t="s">
        <v>395</v>
      </c>
      <c r="B6" s="2331"/>
      <c r="C6" s="262" t="s">
        <v>396</v>
      </c>
      <c r="D6" s="2331" t="s">
        <v>395</v>
      </c>
      <c r="E6" s="2331"/>
      <c r="F6" s="262" t="s">
        <v>397</v>
      </c>
      <c r="G6" s="2331"/>
    </row>
    <row r="7" spans="1:7" ht="13.5" customHeight="1">
      <c r="A7" s="263" t="s">
        <v>398</v>
      </c>
      <c r="B7" s="264" t="s">
        <v>399</v>
      </c>
      <c r="C7" s="283">
        <f>SUM(C8:C10)</f>
        <v>0</v>
      </c>
      <c r="D7" s="265" t="s">
        <v>400</v>
      </c>
      <c r="E7" s="266" t="s">
        <v>401</v>
      </c>
      <c r="F7" s="284">
        <f>SUM(F8:F13)</f>
        <v>0</v>
      </c>
      <c r="G7" s="2321"/>
    </row>
    <row r="8" spans="1:7" ht="13.5" customHeight="1">
      <c r="A8" s="2324"/>
      <c r="B8" s="253" t="s">
        <v>402</v>
      </c>
      <c r="C8" s="249"/>
      <c r="D8" s="267"/>
      <c r="E8" s="268" t="s">
        <v>403</v>
      </c>
      <c r="F8" s="242"/>
      <c r="G8" s="2322"/>
    </row>
    <row r="9" spans="1:7" ht="13.5" customHeight="1">
      <c r="A9" s="2324"/>
      <c r="B9" s="253" t="s">
        <v>404</v>
      </c>
      <c r="C9" s="249"/>
      <c r="D9" s="267"/>
      <c r="E9" s="269" t="s">
        <v>405</v>
      </c>
      <c r="F9" s="243"/>
      <c r="G9" s="2322"/>
    </row>
    <row r="10" spans="1:7" ht="13.5" customHeight="1">
      <c r="A10" s="2325"/>
      <c r="B10" s="253" t="s">
        <v>406</v>
      </c>
      <c r="C10" s="249"/>
      <c r="D10" s="267"/>
      <c r="E10" s="269" t="s">
        <v>407</v>
      </c>
      <c r="F10" s="243"/>
      <c r="G10" s="2322"/>
    </row>
    <row r="11" spans="1:7" ht="13.5" customHeight="1">
      <c r="A11" s="255" t="s">
        <v>408</v>
      </c>
      <c r="B11" s="253" t="s">
        <v>409</v>
      </c>
      <c r="C11" s="249"/>
      <c r="D11" s="267"/>
      <c r="E11" s="269" t="s">
        <v>410</v>
      </c>
      <c r="F11" s="243"/>
      <c r="G11" s="2322"/>
    </row>
    <row r="12" spans="1:7" ht="13.5" customHeight="1">
      <c r="A12" s="255" t="s">
        <v>411</v>
      </c>
      <c r="B12" s="253" t="s">
        <v>412</v>
      </c>
      <c r="C12" s="249"/>
      <c r="D12" s="267"/>
      <c r="E12" s="269" t="s">
        <v>413</v>
      </c>
      <c r="F12" s="243"/>
      <c r="G12" s="2322"/>
    </row>
    <row r="13" spans="1:7" ht="13.5" customHeight="1">
      <c r="A13" s="255" t="s">
        <v>414</v>
      </c>
      <c r="B13" s="253" t="s">
        <v>415</v>
      </c>
      <c r="C13" s="250"/>
      <c r="D13" s="267"/>
      <c r="E13" s="269" t="s">
        <v>416</v>
      </c>
      <c r="F13" s="243"/>
      <c r="G13" s="2322"/>
    </row>
    <row r="14" spans="1:7" ht="13.5" customHeight="1">
      <c r="A14" s="255" t="s">
        <v>417</v>
      </c>
      <c r="B14" s="253" t="s">
        <v>418</v>
      </c>
      <c r="C14" s="250"/>
      <c r="D14" s="265" t="s">
        <v>419</v>
      </c>
      <c r="E14" s="266" t="s">
        <v>420</v>
      </c>
      <c r="F14" s="284">
        <f>SUM(F15:F24)</f>
        <v>0</v>
      </c>
      <c r="G14" s="2322"/>
    </row>
    <row r="15" spans="1:7" ht="13.5" customHeight="1">
      <c r="A15" s="255" t="s">
        <v>421</v>
      </c>
      <c r="B15" s="253" t="s">
        <v>422</v>
      </c>
      <c r="C15" s="249"/>
      <c r="D15" s="270"/>
      <c r="E15" s="271" t="s">
        <v>423</v>
      </c>
      <c r="F15" s="242"/>
      <c r="G15" s="2322"/>
    </row>
    <row r="16" spans="1:7" ht="13.5" customHeight="1">
      <c r="A16" s="255" t="s">
        <v>424</v>
      </c>
      <c r="B16" s="253" t="s">
        <v>425</v>
      </c>
      <c r="C16" s="249"/>
      <c r="D16" s="270"/>
      <c r="E16" s="257" t="s">
        <v>426</v>
      </c>
      <c r="F16" s="243"/>
      <c r="G16" s="2322"/>
    </row>
    <row r="17" spans="1:7" ht="13.5" customHeight="1">
      <c r="A17" s="255" t="s">
        <v>427</v>
      </c>
      <c r="B17" s="253" t="s">
        <v>428</v>
      </c>
      <c r="C17" s="249"/>
      <c r="D17" s="270"/>
      <c r="E17" s="257" t="s">
        <v>429</v>
      </c>
      <c r="F17" s="243"/>
      <c r="G17" s="2322"/>
    </row>
    <row r="18" spans="1:7" ht="13.5" customHeight="1">
      <c r="A18" s="255" t="s">
        <v>430</v>
      </c>
      <c r="B18" s="253" t="s">
        <v>431</v>
      </c>
      <c r="C18" s="250"/>
      <c r="D18" s="270"/>
      <c r="E18" s="257" t="s">
        <v>432</v>
      </c>
      <c r="F18" s="243"/>
      <c r="G18" s="2322"/>
    </row>
    <row r="19" spans="1:7" ht="13.5" customHeight="1">
      <c r="A19" s="255" t="s">
        <v>433</v>
      </c>
      <c r="B19" s="253" t="s">
        <v>434</v>
      </c>
      <c r="C19" s="249"/>
      <c r="D19" s="270"/>
      <c r="E19" s="257" t="s">
        <v>435</v>
      </c>
      <c r="F19" s="243"/>
      <c r="G19" s="2322"/>
    </row>
    <row r="20" spans="1:7" ht="13.5" customHeight="1">
      <c r="A20" s="255"/>
      <c r="B20" s="253"/>
      <c r="C20" s="249"/>
      <c r="D20" s="270"/>
      <c r="E20" s="257" t="s">
        <v>436</v>
      </c>
      <c r="F20" s="243"/>
      <c r="G20" s="2322"/>
    </row>
    <row r="21" spans="1:7" ht="13.5" customHeight="1">
      <c r="A21" s="255"/>
      <c r="B21" s="253"/>
      <c r="C21" s="249"/>
      <c r="D21" s="270"/>
      <c r="E21" s="257" t="s">
        <v>437</v>
      </c>
      <c r="F21" s="243"/>
      <c r="G21" s="2322"/>
    </row>
    <row r="22" spans="1:7" ht="13.5" customHeight="1">
      <c r="A22" s="255"/>
      <c r="B22" s="253"/>
      <c r="C22" s="249"/>
      <c r="D22" s="270"/>
      <c r="E22" s="257" t="s">
        <v>438</v>
      </c>
      <c r="F22" s="243"/>
      <c r="G22" s="2322"/>
    </row>
    <row r="23" spans="1:7" ht="13.5" customHeight="1">
      <c r="A23" s="255"/>
      <c r="B23" s="253"/>
      <c r="C23" s="249"/>
      <c r="D23" s="270"/>
      <c r="E23" s="257" t="s">
        <v>439</v>
      </c>
      <c r="F23" s="243"/>
      <c r="G23" s="2322"/>
    </row>
    <row r="24" spans="1:7" ht="13.5" customHeight="1">
      <c r="A24" s="255"/>
      <c r="B24" s="253"/>
      <c r="C24" s="249"/>
      <c r="D24" s="270"/>
      <c r="E24" s="258" t="s">
        <v>440</v>
      </c>
      <c r="F24" s="243"/>
      <c r="G24" s="2322"/>
    </row>
    <row r="25" spans="1:7" ht="13.5" customHeight="1">
      <c r="A25" s="255"/>
      <c r="B25" s="253"/>
      <c r="C25" s="249"/>
      <c r="D25" s="265" t="s">
        <v>441</v>
      </c>
      <c r="E25" s="266" t="s">
        <v>442</v>
      </c>
      <c r="F25" s="284">
        <f>SUM(F26:F43)</f>
        <v>0</v>
      </c>
      <c r="G25" s="2322"/>
    </row>
    <row r="26" spans="1:7" ht="13.5" customHeight="1">
      <c r="A26" s="255"/>
      <c r="B26" s="253"/>
      <c r="C26" s="249"/>
      <c r="D26" s="270"/>
      <c r="E26" s="271" t="s">
        <v>443</v>
      </c>
      <c r="F26" s="242"/>
      <c r="G26" s="2322"/>
    </row>
    <row r="27" spans="1:7" ht="13.5" customHeight="1">
      <c r="A27" s="255"/>
      <c r="B27" s="253"/>
      <c r="C27" s="249"/>
      <c r="D27" s="270"/>
      <c r="E27" s="257" t="s">
        <v>444</v>
      </c>
      <c r="F27" s="243"/>
      <c r="G27" s="2322"/>
    </row>
    <row r="28" spans="1:7" ht="13.5" customHeight="1">
      <c r="A28" s="255"/>
      <c r="B28" s="253"/>
      <c r="C28" s="249"/>
      <c r="D28" s="270"/>
      <c r="E28" s="257" t="s">
        <v>445</v>
      </c>
      <c r="F28" s="243"/>
      <c r="G28" s="2322"/>
    </row>
    <row r="29" spans="1:7" ht="13.5" customHeight="1">
      <c r="A29" s="255"/>
      <c r="B29" s="253"/>
      <c r="C29" s="249"/>
      <c r="D29" s="270"/>
      <c r="E29" s="257" t="s">
        <v>446</v>
      </c>
      <c r="F29" s="243"/>
      <c r="G29" s="2322"/>
    </row>
    <row r="30" spans="1:7" ht="13.5" customHeight="1">
      <c r="A30" s="255"/>
      <c r="B30" s="253"/>
      <c r="C30" s="249"/>
      <c r="D30" s="270"/>
      <c r="E30" s="257" t="s">
        <v>447</v>
      </c>
      <c r="F30" s="243"/>
      <c r="G30" s="2322"/>
    </row>
    <row r="31" spans="1:7" ht="13.5" customHeight="1">
      <c r="A31" s="255"/>
      <c r="B31" s="253"/>
      <c r="C31" s="249"/>
      <c r="D31" s="270"/>
      <c r="E31" s="257" t="s">
        <v>448</v>
      </c>
      <c r="F31" s="243"/>
      <c r="G31" s="2322"/>
    </row>
    <row r="32" spans="1:7" ht="13.5" customHeight="1">
      <c r="A32" s="255"/>
      <c r="B32" s="253"/>
      <c r="C32" s="249"/>
      <c r="D32" s="270"/>
      <c r="E32" s="257" t="s">
        <v>449</v>
      </c>
      <c r="F32" s="243"/>
      <c r="G32" s="2322"/>
    </row>
    <row r="33" spans="1:7" ht="13.5" customHeight="1">
      <c r="A33" s="255"/>
      <c r="B33" s="253"/>
      <c r="C33" s="249"/>
      <c r="D33" s="270"/>
      <c r="E33" s="257" t="s">
        <v>450</v>
      </c>
      <c r="F33" s="243"/>
      <c r="G33" s="2322"/>
    </row>
    <row r="34" spans="1:7" ht="13.5" customHeight="1">
      <c r="A34" s="255"/>
      <c r="B34" s="253"/>
      <c r="C34" s="249"/>
      <c r="D34" s="270"/>
      <c r="E34" s="257" t="s">
        <v>451</v>
      </c>
      <c r="F34" s="243"/>
      <c r="G34" s="2322"/>
    </row>
    <row r="35" spans="1:7" ht="13.5" customHeight="1">
      <c r="A35" s="255"/>
      <c r="B35" s="253"/>
      <c r="C35" s="249"/>
      <c r="D35" s="270"/>
      <c r="E35" s="257" t="s">
        <v>452</v>
      </c>
      <c r="F35" s="243"/>
      <c r="G35" s="2322"/>
    </row>
    <row r="36" spans="1:7" ht="13.5" customHeight="1">
      <c r="A36" s="255"/>
      <c r="B36" s="253"/>
      <c r="C36" s="249"/>
      <c r="D36" s="270"/>
      <c r="E36" s="257" t="s">
        <v>453</v>
      </c>
      <c r="F36" s="243"/>
      <c r="G36" s="2322"/>
    </row>
    <row r="37" spans="1:7" ht="13.5" customHeight="1">
      <c r="A37" s="255"/>
      <c r="B37" s="253"/>
      <c r="C37" s="249"/>
      <c r="D37" s="270"/>
      <c r="E37" s="257" t="s">
        <v>454</v>
      </c>
      <c r="F37" s="243"/>
      <c r="G37" s="2322"/>
    </row>
    <row r="38" spans="1:7" ht="13.5" customHeight="1">
      <c r="A38" s="255"/>
      <c r="B38" s="253"/>
      <c r="C38" s="249"/>
      <c r="D38" s="270"/>
      <c r="E38" s="257" t="s">
        <v>455</v>
      </c>
      <c r="F38" s="243"/>
      <c r="G38" s="2322"/>
    </row>
    <row r="39" spans="1:7" ht="13.5" customHeight="1">
      <c r="A39" s="255"/>
      <c r="B39" s="253"/>
      <c r="C39" s="249"/>
      <c r="D39" s="270"/>
      <c r="E39" s="257" t="s">
        <v>456</v>
      </c>
      <c r="F39" s="243"/>
      <c r="G39" s="2322"/>
    </row>
    <row r="40" spans="1:7" ht="13.5" customHeight="1">
      <c r="A40" s="255"/>
      <c r="B40" s="253"/>
      <c r="C40" s="249"/>
      <c r="D40" s="270"/>
      <c r="E40" s="257" t="s">
        <v>457</v>
      </c>
      <c r="F40" s="243"/>
      <c r="G40" s="2322"/>
    </row>
    <row r="41" spans="1:7" ht="13.5" customHeight="1">
      <c r="A41" s="255"/>
      <c r="B41" s="253"/>
      <c r="C41" s="249"/>
      <c r="D41" s="270"/>
      <c r="E41" s="257" t="s">
        <v>458</v>
      </c>
      <c r="F41" s="243"/>
      <c r="G41" s="2322"/>
    </row>
    <row r="42" spans="1:7" ht="13.5" customHeight="1">
      <c r="A42" s="255"/>
      <c r="B42" s="253"/>
      <c r="C42" s="249"/>
      <c r="D42" s="270"/>
      <c r="E42" s="257" t="s">
        <v>459</v>
      </c>
      <c r="F42" s="243"/>
      <c r="G42" s="2322"/>
    </row>
    <row r="43" spans="1:7" ht="13.5" customHeight="1">
      <c r="A43" s="255"/>
      <c r="B43" s="253"/>
      <c r="C43" s="249"/>
      <c r="D43" s="272"/>
      <c r="E43" s="273" t="s">
        <v>460</v>
      </c>
      <c r="F43" s="244"/>
      <c r="G43" s="2322"/>
    </row>
    <row r="44" spans="1:7" ht="13.5" customHeight="1">
      <c r="A44" s="255"/>
      <c r="B44" s="253"/>
      <c r="C44" s="249"/>
      <c r="D44" s="274" t="s">
        <v>461</v>
      </c>
      <c r="E44" s="275" t="s">
        <v>462</v>
      </c>
      <c r="F44" s="245"/>
      <c r="G44" s="2322"/>
    </row>
    <row r="45" spans="1:7" ht="13.5" customHeight="1">
      <c r="A45" s="255"/>
      <c r="B45" s="253"/>
      <c r="C45" s="249"/>
      <c r="D45" s="255" t="s">
        <v>463</v>
      </c>
      <c r="E45" s="276" t="s">
        <v>464</v>
      </c>
      <c r="F45" s="246"/>
      <c r="G45" s="2322"/>
    </row>
    <row r="46" spans="1:7" ht="13.5" customHeight="1">
      <c r="A46" s="255"/>
      <c r="B46" s="253"/>
      <c r="C46" s="249"/>
      <c r="D46" s="255" t="s">
        <v>465</v>
      </c>
      <c r="E46" s="257" t="s">
        <v>466</v>
      </c>
      <c r="F46" s="243"/>
      <c r="G46" s="2322"/>
    </row>
    <row r="47" spans="1:7" ht="13.5" customHeight="1">
      <c r="A47" s="255"/>
      <c r="B47" s="253"/>
      <c r="C47" s="249"/>
      <c r="D47" s="255" t="s">
        <v>467</v>
      </c>
      <c r="E47" s="257" t="s">
        <v>468</v>
      </c>
      <c r="F47" s="243"/>
      <c r="G47" s="2322"/>
    </row>
    <row r="48" spans="1:7" ht="13.5" customHeight="1">
      <c r="A48" s="255"/>
      <c r="B48" s="253"/>
      <c r="C48" s="249"/>
      <c r="D48" s="255" t="s">
        <v>469</v>
      </c>
      <c r="E48" s="257" t="s">
        <v>470</v>
      </c>
      <c r="F48" s="243"/>
      <c r="G48" s="2322"/>
    </row>
    <row r="49" spans="1:7" ht="13.5" customHeight="1">
      <c r="A49" s="256"/>
      <c r="B49" s="254"/>
      <c r="C49" s="252"/>
      <c r="D49" s="256" t="s">
        <v>471</v>
      </c>
      <c r="E49" s="273" t="s">
        <v>472</v>
      </c>
      <c r="F49" s="244"/>
      <c r="G49" s="2323"/>
    </row>
    <row r="50" spans="1:7" ht="13.5" customHeight="1">
      <c r="A50" s="2309" t="s">
        <v>473</v>
      </c>
      <c r="B50" s="2310"/>
      <c r="C50" s="287">
        <f>SUM(C7,C11:C20)</f>
        <v>0</v>
      </c>
      <c r="D50" s="2309" t="s">
        <v>474</v>
      </c>
      <c r="E50" s="2310"/>
      <c r="F50" s="285">
        <f>SUM(F7,F14,F25,F44:F49)</f>
        <v>0</v>
      </c>
      <c r="G50" s="286">
        <f>C50-F50</f>
        <v>0</v>
      </c>
    </row>
    <row r="51" spans="1:7" ht="13.5" customHeight="1">
      <c r="A51" s="274" t="s">
        <v>475</v>
      </c>
      <c r="B51" s="277" t="s">
        <v>476</v>
      </c>
      <c r="C51" s="248"/>
      <c r="D51" s="274" t="s">
        <v>477</v>
      </c>
      <c r="E51" s="275" t="s">
        <v>478</v>
      </c>
      <c r="F51" s="245"/>
      <c r="G51" s="2321"/>
    </row>
    <row r="52" spans="1:7" ht="13.5" customHeight="1">
      <c r="A52" s="255" t="s">
        <v>479</v>
      </c>
      <c r="B52" s="278" t="s">
        <v>480</v>
      </c>
      <c r="C52" s="249"/>
      <c r="D52" s="255" t="s">
        <v>481</v>
      </c>
      <c r="E52" s="257" t="s">
        <v>482</v>
      </c>
      <c r="F52" s="243"/>
      <c r="G52" s="2322"/>
    </row>
    <row r="53" spans="1:7" ht="13.5" customHeight="1">
      <c r="A53" s="255" t="s">
        <v>483</v>
      </c>
      <c r="B53" s="253" t="s">
        <v>484</v>
      </c>
      <c r="C53" s="249"/>
      <c r="D53" s="255" t="s">
        <v>485</v>
      </c>
      <c r="E53" s="257" t="s">
        <v>486</v>
      </c>
      <c r="F53" s="243"/>
      <c r="G53" s="2322"/>
    </row>
    <row r="54" spans="1:7" ht="13.5" customHeight="1">
      <c r="A54" s="279" t="s">
        <v>487</v>
      </c>
      <c r="B54" s="280" t="s">
        <v>488</v>
      </c>
      <c r="C54" s="2326"/>
      <c r="D54" s="255" t="s">
        <v>489</v>
      </c>
      <c r="E54" s="257" t="s">
        <v>490</v>
      </c>
      <c r="F54" s="243"/>
      <c r="G54" s="2322"/>
    </row>
    <row r="55" spans="1:7" ht="13.5" customHeight="1">
      <c r="A55" s="281"/>
      <c r="B55" s="282" t="s">
        <v>491</v>
      </c>
      <c r="C55" s="2327"/>
      <c r="D55" s="255" t="s">
        <v>492</v>
      </c>
      <c r="E55" s="257" t="s">
        <v>493</v>
      </c>
      <c r="F55" s="243"/>
      <c r="G55" s="2322"/>
    </row>
    <row r="56" spans="1:7" ht="13.5" customHeight="1">
      <c r="A56" s="255" t="s">
        <v>494</v>
      </c>
      <c r="B56" s="253" t="s">
        <v>495</v>
      </c>
      <c r="C56" s="249"/>
      <c r="D56" s="255" t="s">
        <v>496</v>
      </c>
      <c r="E56" s="257" t="s">
        <v>497</v>
      </c>
      <c r="F56" s="243"/>
      <c r="G56" s="2322"/>
    </row>
    <row r="57" spans="1:7" ht="13.5" customHeight="1">
      <c r="A57" s="255" t="s">
        <v>498</v>
      </c>
      <c r="B57" s="253" t="s">
        <v>499</v>
      </c>
      <c r="C57" s="249"/>
      <c r="D57" s="255"/>
      <c r="E57" s="257"/>
      <c r="F57" s="243"/>
      <c r="G57" s="2322"/>
    </row>
    <row r="58" spans="1:7" ht="13.5" customHeight="1">
      <c r="A58" s="255" t="s">
        <v>500</v>
      </c>
      <c r="B58" s="253" t="s">
        <v>501</v>
      </c>
      <c r="C58" s="250"/>
      <c r="D58" s="255"/>
      <c r="E58" s="257"/>
      <c r="F58" s="247"/>
      <c r="G58" s="2322"/>
    </row>
    <row r="59" spans="1:7" ht="13.5" customHeight="1">
      <c r="A59" s="255" t="s">
        <v>502</v>
      </c>
      <c r="B59" s="280" t="s">
        <v>503</v>
      </c>
      <c r="C59" s="250"/>
      <c r="D59" s="279"/>
      <c r="E59" s="258"/>
      <c r="F59" s="247"/>
      <c r="G59" s="2323"/>
    </row>
    <row r="60" spans="1:7" ht="13.5" customHeight="1">
      <c r="A60" s="2309" t="s">
        <v>504</v>
      </c>
      <c r="B60" s="2310"/>
      <c r="C60" s="289">
        <f>SUM(C51:C54,C56:C59)</f>
        <v>0</v>
      </c>
      <c r="D60" s="2309" t="s">
        <v>505</v>
      </c>
      <c r="E60" s="2310"/>
      <c r="F60" s="284">
        <f>SUM(F51:F56)</f>
        <v>0</v>
      </c>
      <c r="G60" s="284">
        <f>C60-F60</f>
        <v>0</v>
      </c>
    </row>
    <row r="61" spans="1:7" ht="13.5" customHeight="1">
      <c r="A61" s="2311" t="s">
        <v>506</v>
      </c>
      <c r="B61" s="2312"/>
      <c r="C61" s="288">
        <f>C50+C60</f>
        <v>0</v>
      </c>
      <c r="D61" s="2311" t="s">
        <v>507</v>
      </c>
      <c r="E61" s="2312"/>
      <c r="F61" s="290">
        <f>F50+F60</f>
        <v>0</v>
      </c>
      <c r="G61" s="284">
        <f>C61-F61</f>
        <v>0</v>
      </c>
    </row>
    <row r="62" spans="1:7" ht="13.5" customHeight="1">
      <c r="A62" s="50"/>
      <c r="B62" s="50"/>
      <c r="C62" s="50"/>
      <c r="D62" s="50"/>
      <c r="E62" s="50"/>
      <c r="F62" s="50"/>
      <c r="G62" s="50"/>
    </row>
    <row r="63" spans="1:7" ht="13.5" customHeight="1">
      <c r="A63" s="2313" t="s">
        <v>508</v>
      </c>
      <c r="B63" s="2314"/>
      <c r="C63" s="2314"/>
      <c r="D63" s="2314"/>
      <c r="E63" s="2314"/>
      <c r="F63" s="2315"/>
      <c r="G63" s="284">
        <f>C61-F61</f>
        <v>0</v>
      </c>
    </row>
    <row r="64" spans="1:7" ht="13.5" customHeight="1">
      <c r="A64" s="2316" t="s">
        <v>509</v>
      </c>
      <c r="B64" s="2317"/>
      <c r="C64" s="2317"/>
      <c r="D64" s="2317"/>
      <c r="E64" s="2317"/>
      <c r="F64" s="2318"/>
      <c r="G64" s="251"/>
    </row>
    <row r="65" spans="1:7" ht="13.5" customHeight="1">
      <c r="A65" s="2316" t="s">
        <v>510</v>
      </c>
      <c r="B65" s="2317"/>
      <c r="C65" s="2317"/>
      <c r="D65" s="2317"/>
      <c r="E65" s="2317"/>
      <c r="F65" s="2318"/>
      <c r="G65" s="291">
        <f>SUM(G63:G64)</f>
        <v>0</v>
      </c>
    </row>
    <row r="66" spans="1:7" ht="3.75" customHeight="1">
      <c r="A66" s="49"/>
      <c r="B66" s="49"/>
      <c r="C66" s="49"/>
      <c r="D66" s="49"/>
      <c r="E66" s="49"/>
      <c r="F66" s="49"/>
      <c r="G66" s="51"/>
    </row>
    <row r="67" spans="1:7" ht="21" customHeight="1">
      <c r="A67" s="2319" t="s">
        <v>511</v>
      </c>
      <c r="B67" s="2319"/>
      <c r="C67" s="2319"/>
      <c r="D67" s="2319"/>
      <c r="E67" s="2319"/>
      <c r="F67" s="292"/>
      <c r="G67" s="261"/>
    </row>
    <row r="68" spans="1:7" ht="13.5" customHeight="1">
      <c r="A68" s="2320" t="s">
        <v>512</v>
      </c>
      <c r="B68" s="2320"/>
      <c r="C68" s="2320"/>
      <c r="D68" s="2320"/>
      <c r="E68" s="2320"/>
      <c r="F68" s="292"/>
      <c r="G68" s="261" t="s">
        <v>391</v>
      </c>
    </row>
    <row r="69" spans="1:7" ht="13.5" customHeight="1">
      <c r="A69" s="2313" t="s">
        <v>513</v>
      </c>
      <c r="B69" s="2314"/>
      <c r="C69" s="2314"/>
      <c r="D69" s="2314"/>
      <c r="E69" s="2314"/>
      <c r="F69" s="2315"/>
      <c r="G69" s="251"/>
    </row>
    <row r="70" spans="1:7" ht="13.5" customHeight="1">
      <c r="A70" s="2316" t="s">
        <v>514</v>
      </c>
      <c r="B70" s="2317"/>
      <c r="C70" s="2317"/>
      <c r="D70" s="2317"/>
      <c r="E70" s="2317"/>
      <c r="F70" s="2318"/>
      <c r="G70" s="291">
        <f>G65-G69</f>
        <v>0</v>
      </c>
    </row>
    <row r="71" spans="1:7" ht="13.5" customHeight="1">
      <c r="A71" s="2307" t="s">
        <v>515</v>
      </c>
      <c r="B71" s="2308"/>
      <c r="C71" s="2308"/>
      <c r="D71" s="2308"/>
      <c r="E71" s="2308"/>
      <c r="F71" s="293"/>
      <c r="G71" s="264"/>
    </row>
    <row r="72" spans="1:7" ht="13.5" customHeight="1">
      <c r="A72" s="294"/>
      <c r="B72" s="259"/>
      <c r="C72" s="259"/>
      <c r="D72" s="259"/>
      <c r="E72" s="259"/>
      <c r="F72" s="259"/>
      <c r="G72" s="297"/>
    </row>
    <row r="73" spans="1:7" ht="13.5" customHeight="1">
      <c r="A73" s="294"/>
      <c r="B73" s="259"/>
      <c r="C73" s="259"/>
      <c r="D73" s="259"/>
      <c r="E73" s="259"/>
      <c r="F73" s="259"/>
      <c r="G73" s="297"/>
    </row>
    <row r="74" spans="1:7" ht="13.5" customHeight="1">
      <c r="A74" s="295"/>
      <c r="B74" s="296"/>
      <c r="C74" s="296"/>
      <c r="D74" s="296"/>
      <c r="E74" s="296"/>
      <c r="F74" s="296"/>
      <c r="G74" s="298"/>
    </row>
  </sheetData>
  <sheetProtection algorithmName="SHA-512" hashValue="4WwwFhxH+sVBMp0WoS3H0WGkQJ8zsyYiBKxUlsgev7wipG6W+g/6IvMqljSVLuXU4iducUIU7GYzU/kXZHCgKg==" saltValue="Ht8MnB1aXUoy7ZrKXHImzQ==" spinCount="100000" sheet="1" objects="1" scenarios="1" insertColumns="0" insertRows="0" deleteColumns="0" deleteRows="0"/>
  <mergeCells count="27">
    <mergeCell ref="B1:E1"/>
    <mergeCell ref="A2:G2"/>
    <mergeCell ref="A4:F4"/>
    <mergeCell ref="A5:C5"/>
    <mergeCell ref="D5:F5"/>
    <mergeCell ref="G5:G6"/>
    <mergeCell ref="A6:B6"/>
    <mergeCell ref="D6:E6"/>
    <mergeCell ref="F3:G3"/>
    <mergeCell ref="G7:G49"/>
    <mergeCell ref="A8:A10"/>
    <mergeCell ref="A50:B50"/>
    <mergeCell ref="D50:E50"/>
    <mergeCell ref="G51:G59"/>
    <mergeCell ref="C54:C55"/>
    <mergeCell ref="A71:E71"/>
    <mergeCell ref="A60:B60"/>
    <mergeCell ref="D60:E60"/>
    <mergeCell ref="A61:B61"/>
    <mergeCell ref="D61:E61"/>
    <mergeCell ref="A63:F63"/>
    <mergeCell ref="A64:F64"/>
    <mergeCell ref="A65:F65"/>
    <mergeCell ref="A67:E67"/>
    <mergeCell ref="A68:E68"/>
    <mergeCell ref="A69:F69"/>
    <mergeCell ref="A70:F70"/>
  </mergeCells>
  <phoneticPr fontId="7"/>
  <conditionalFormatting sqref="G50:G51 G7 F8:F13 C7:C54 F45:F59 C56:C61 F60:G61 F15:F43">
    <cfRule type="cellIs" dxfId="8" priority="9" stopIfTrue="1" operator="lessThan">
      <formula>0</formula>
    </cfRule>
  </conditionalFormatting>
  <conditionalFormatting sqref="F14">
    <cfRule type="cellIs" dxfId="7" priority="8" stopIfTrue="1" operator="lessThan">
      <formula>0</formula>
    </cfRule>
  </conditionalFormatting>
  <conditionalFormatting sqref="F7">
    <cfRule type="cellIs" dxfId="6" priority="7" stopIfTrue="1" operator="lessThan">
      <formula>0</formula>
    </cfRule>
  </conditionalFormatting>
  <conditionalFormatting sqref="G64:G65">
    <cfRule type="cellIs" dxfId="5" priority="6" stopIfTrue="1" operator="lessThan">
      <formula>0</formula>
    </cfRule>
  </conditionalFormatting>
  <conditionalFormatting sqref="G63">
    <cfRule type="cellIs" dxfId="4" priority="5" stopIfTrue="1" operator="lessThan">
      <formula>0</formula>
    </cfRule>
  </conditionalFormatting>
  <conditionalFormatting sqref="F44">
    <cfRule type="cellIs" dxfId="3" priority="4" stopIfTrue="1" operator="lessThan">
      <formula>0</formula>
    </cfRule>
  </conditionalFormatting>
  <conditionalFormatting sqref="G69:G70">
    <cfRule type="cellIs" dxfId="2" priority="3" stopIfTrue="1" operator="lessThan">
      <formula>0</formula>
    </cfRule>
  </conditionalFormatting>
  <conditionalFormatting sqref="G71">
    <cfRule type="cellIs" dxfId="1" priority="2" stopIfTrue="1" operator="lessThan">
      <formula>0</formula>
    </cfRule>
  </conditionalFormatting>
  <conditionalFormatting sqref="G66">
    <cfRule type="cellIs" dxfId="0" priority="1" stopIfTrue="1" operator="lessThan">
      <formula>0</formula>
    </cfRule>
  </conditionalFormatting>
  <printOptions horizontalCentered="1"/>
  <pageMargins left="0" right="0" top="0.59055118110236227" bottom="0.39370078740157483" header="0.39370078740157483" footer="0.19685039370078741"/>
  <pageSetup paperSize="9" scale="85" fitToWidth="2" orientation="portrait" r:id="rId1"/>
  <headerFooter differentOddEven="1" alignWithMargins="0">
    <evenHeader>&amp;R11.19</even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N73"/>
  <sheetViews>
    <sheetView view="pageBreakPreview" zoomScaleNormal="100" zoomScaleSheetLayoutView="100" workbookViewId="0">
      <selection activeCell="M60" sqref="M60:AF60"/>
    </sheetView>
  </sheetViews>
  <sheetFormatPr defaultRowHeight="13.5"/>
  <cols>
    <col min="1" max="32" width="2.75" style="121" customWidth="1"/>
    <col min="33" max="33" width="3" style="121" customWidth="1"/>
    <col min="34" max="37" width="10.625" style="121" customWidth="1"/>
    <col min="38" max="38" width="9" style="121" customWidth="1"/>
    <col min="39" max="16384" width="9" style="121"/>
  </cols>
  <sheetData>
    <row r="1" spans="1:38" s="56" customFormat="1" ht="13.5" customHeight="1">
      <c r="A1" s="179"/>
      <c r="B1" s="1084" t="s">
        <v>732</v>
      </c>
      <c r="C1" s="1084"/>
      <c r="D1" s="1084"/>
      <c r="E1" s="1084"/>
      <c r="F1" s="1084"/>
      <c r="G1" s="1084"/>
      <c r="H1" s="1084"/>
      <c r="I1" s="1084"/>
      <c r="J1" s="1084"/>
      <c r="K1" s="1084"/>
      <c r="L1" s="1084"/>
      <c r="M1" s="1084"/>
      <c r="N1" s="1084"/>
      <c r="O1" s="1084"/>
      <c r="P1" s="1084"/>
      <c r="Q1" s="1084"/>
      <c r="R1" s="1084"/>
      <c r="S1" s="1084"/>
      <c r="T1" s="1084"/>
      <c r="U1" s="1084"/>
      <c r="V1" s="1084"/>
      <c r="W1" s="1084"/>
      <c r="X1" s="1084"/>
      <c r="Y1" s="1084"/>
      <c r="Z1" s="1084"/>
      <c r="AA1" s="1084"/>
      <c r="AB1" s="1084"/>
      <c r="AC1" s="1084"/>
      <c r="AD1" s="1084"/>
      <c r="AE1" s="1084"/>
      <c r="AF1" s="1084"/>
      <c r="AG1" s="179"/>
      <c r="AH1" s="179"/>
      <c r="AI1" s="179"/>
      <c r="AJ1" s="179"/>
    </row>
    <row r="2" spans="1:38" s="56" customFormat="1" ht="13.5" customHeight="1">
      <c r="A2" s="179"/>
      <c r="B2" s="1084"/>
      <c r="C2" s="1084"/>
      <c r="D2" s="1084"/>
      <c r="E2" s="1084"/>
      <c r="F2" s="1084"/>
      <c r="G2" s="1084"/>
      <c r="H2" s="1084"/>
      <c r="I2" s="1084"/>
      <c r="J2" s="1084"/>
      <c r="K2" s="1084"/>
      <c r="L2" s="1084"/>
      <c r="M2" s="1084"/>
      <c r="N2" s="1084"/>
      <c r="O2" s="1084"/>
      <c r="P2" s="1084"/>
      <c r="Q2" s="1084"/>
      <c r="R2" s="1084"/>
      <c r="S2" s="1084"/>
      <c r="T2" s="1084"/>
      <c r="U2" s="1084"/>
      <c r="V2" s="1084"/>
      <c r="W2" s="1084"/>
      <c r="X2" s="1084"/>
      <c r="Y2" s="1084"/>
      <c r="Z2" s="1084"/>
      <c r="AA2" s="1084"/>
      <c r="AB2" s="1084"/>
      <c r="AC2" s="1084"/>
      <c r="AD2" s="1084"/>
      <c r="AE2" s="1084"/>
      <c r="AF2" s="1084"/>
      <c r="AG2" s="179"/>
      <c r="AH2" s="179"/>
      <c r="AI2" s="179"/>
      <c r="AJ2" s="179"/>
    </row>
    <row r="3" spans="1:38" s="56" customFormat="1" ht="13.5" customHeight="1">
      <c r="A3" s="179"/>
      <c r="B3" s="1084"/>
      <c r="C3" s="1084"/>
      <c r="D3" s="1084"/>
      <c r="E3" s="1084"/>
      <c r="F3" s="1084"/>
      <c r="G3" s="1084"/>
      <c r="H3" s="1084"/>
      <c r="I3" s="1084"/>
      <c r="J3" s="1084"/>
      <c r="K3" s="1084"/>
      <c r="L3" s="1084"/>
      <c r="M3" s="1084"/>
      <c r="N3" s="1084"/>
      <c r="O3" s="1084"/>
      <c r="P3" s="1084"/>
      <c r="Q3" s="1084"/>
      <c r="R3" s="1084"/>
      <c r="S3" s="1084"/>
      <c r="T3" s="1084"/>
      <c r="U3" s="1084"/>
      <c r="V3" s="1084"/>
      <c r="W3" s="1084"/>
      <c r="X3" s="1084"/>
      <c r="Y3" s="1084"/>
      <c r="Z3" s="1084"/>
      <c r="AA3" s="1084"/>
      <c r="AB3" s="1084"/>
      <c r="AC3" s="1084"/>
      <c r="AD3" s="1084"/>
      <c r="AE3" s="1084"/>
      <c r="AF3" s="1084"/>
      <c r="AG3" s="179"/>
      <c r="AH3" s="179"/>
      <c r="AI3" s="179"/>
      <c r="AJ3" s="179"/>
    </row>
    <row r="4" spans="1:38" s="56" customFormat="1" ht="13.5" customHeight="1">
      <c r="A4" s="179"/>
      <c r="B4" s="1084"/>
      <c r="C4" s="1084"/>
      <c r="D4" s="1084"/>
      <c r="E4" s="1084"/>
      <c r="F4" s="1084"/>
      <c r="G4" s="1084"/>
      <c r="H4" s="1084"/>
      <c r="I4" s="1084"/>
      <c r="J4" s="1084"/>
      <c r="K4" s="1084"/>
      <c r="L4" s="1084"/>
      <c r="M4" s="1084"/>
      <c r="N4" s="1084"/>
      <c r="O4" s="1084"/>
      <c r="P4" s="1084"/>
      <c r="Q4" s="1084"/>
      <c r="R4" s="1084"/>
      <c r="S4" s="1084"/>
      <c r="T4" s="1084"/>
      <c r="U4" s="1084"/>
      <c r="V4" s="1084"/>
      <c r="W4" s="1084"/>
      <c r="X4" s="1084"/>
      <c r="Y4" s="1084"/>
      <c r="Z4" s="1084"/>
      <c r="AA4" s="1084"/>
      <c r="AB4" s="1084"/>
      <c r="AC4" s="1084"/>
      <c r="AD4" s="1084"/>
      <c r="AE4" s="1084"/>
      <c r="AF4" s="1084"/>
      <c r="AG4" s="179"/>
      <c r="AH4" s="179"/>
      <c r="AI4" s="179"/>
      <c r="AJ4" s="179"/>
    </row>
    <row r="5" spans="1:38" ht="14.25" thickBot="1">
      <c r="A5" s="118"/>
      <c r="B5" s="118"/>
      <c r="C5" s="118"/>
      <c r="D5" s="118"/>
      <c r="E5" s="118"/>
      <c r="F5" s="118"/>
      <c r="G5" s="118"/>
      <c r="H5" s="118"/>
      <c r="I5" s="118"/>
      <c r="J5" s="118"/>
      <c r="K5" s="118"/>
      <c r="L5" s="118"/>
      <c r="M5" s="118"/>
      <c r="N5" s="118"/>
      <c r="O5" s="118"/>
      <c r="P5" s="118"/>
      <c r="Q5" s="118"/>
      <c r="R5" s="119"/>
      <c r="S5" s="1106"/>
      <c r="T5" s="1106"/>
      <c r="U5" s="118"/>
      <c r="V5" s="120"/>
      <c r="W5" s="120"/>
      <c r="X5" s="120"/>
      <c r="Y5" s="120"/>
      <c r="Z5" s="120"/>
      <c r="AA5" s="1107"/>
      <c r="AB5" s="1107"/>
      <c r="AC5" s="1107"/>
      <c r="AD5" s="1107"/>
      <c r="AE5" s="1107"/>
      <c r="AF5" s="1107"/>
      <c r="AL5" s="122"/>
    </row>
    <row r="6" spans="1:38" ht="14.25" customHeight="1">
      <c r="A6" s="118"/>
      <c r="B6" s="1108" t="s">
        <v>322</v>
      </c>
      <c r="C6" s="1109"/>
      <c r="D6" s="1109"/>
      <c r="E6" s="1109"/>
      <c r="F6" s="1109"/>
      <c r="G6" s="1109"/>
      <c r="H6" s="1109"/>
      <c r="I6" s="1110"/>
      <c r="J6" s="124"/>
      <c r="K6" s="124"/>
      <c r="L6" s="124"/>
      <c r="M6" s="124"/>
      <c r="N6" s="124"/>
      <c r="O6" s="124"/>
      <c r="P6" s="118"/>
      <c r="Q6" s="118"/>
      <c r="R6" s="1117" t="s">
        <v>669</v>
      </c>
      <c r="S6" s="1118"/>
      <c r="T6" s="1118"/>
      <c r="U6" s="1119"/>
      <c r="V6" s="1120" t="s">
        <v>670</v>
      </c>
      <c r="W6" s="1121"/>
      <c r="X6" s="1121"/>
      <c r="Y6" s="1122"/>
      <c r="Z6" s="1122"/>
      <c r="AA6" s="1122"/>
      <c r="AB6" s="1122"/>
      <c r="AC6" s="1122"/>
      <c r="AD6" s="1121" t="s">
        <v>558</v>
      </c>
      <c r="AE6" s="1121"/>
      <c r="AF6" s="1123"/>
      <c r="AL6" s="122"/>
    </row>
    <row r="7" spans="1:38" ht="14.25" customHeight="1">
      <c r="A7" s="118"/>
      <c r="B7" s="1111"/>
      <c r="C7" s="1112"/>
      <c r="D7" s="1112"/>
      <c r="E7" s="1112"/>
      <c r="F7" s="1112"/>
      <c r="G7" s="1112"/>
      <c r="H7" s="1112"/>
      <c r="I7" s="1113"/>
      <c r="J7" s="124"/>
      <c r="K7" s="124"/>
      <c r="L7" s="124"/>
      <c r="M7" s="124"/>
      <c r="N7" s="124"/>
      <c r="O7" s="124"/>
      <c r="P7" s="118"/>
      <c r="Q7" s="118"/>
      <c r="R7" s="1124" t="s">
        <v>323</v>
      </c>
      <c r="S7" s="1125"/>
      <c r="T7" s="1125"/>
      <c r="U7" s="1126"/>
      <c r="V7" s="1085" t="s">
        <v>671</v>
      </c>
      <c r="W7" s="1086"/>
      <c r="X7" s="1086"/>
      <c r="Y7" s="1086"/>
      <c r="Z7" s="1086"/>
      <c r="AA7" s="1086"/>
      <c r="AB7" s="1086"/>
      <c r="AC7" s="1086"/>
      <c r="AD7" s="1086"/>
      <c r="AE7" s="1086"/>
      <c r="AF7" s="1087"/>
      <c r="AL7" s="122"/>
    </row>
    <row r="8" spans="1:38" ht="14.25" customHeight="1">
      <c r="A8" s="118"/>
      <c r="B8" s="1111"/>
      <c r="C8" s="1112"/>
      <c r="D8" s="1112"/>
      <c r="E8" s="1112"/>
      <c r="F8" s="1112"/>
      <c r="G8" s="1112"/>
      <c r="H8" s="1112"/>
      <c r="I8" s="1113"/>
      <c r="J8" s="124"/>
      <c r="K8" s="124"/>
      <c r="L8" s="124"/>
      <c r="M8" s="124"/>
      <c r="N8" s="124"/>
      <c r="O8" s="124"/>
      <c r="P8" s="118"/>
      <c r="Q8" s="118"/>
      <c r="R8" s="1124" t="s">
        <v>324</v>
      </c>
      <c r="S8" s="1125"/>
      <c r="T8" s="1125"/>
      <c r="U8" s="1126"/>
      <c r="V8" s="1085"/>
      <c r="W8" s="1086"/>
      <c r="X8" s="1086"/>
      <c r="Y8" s="1086"/>
      <c r="Z8" s="1086"/>
      <c r="AA8" s="1086"/>
      <c r="AB8" s="1086"/>
      <c r="AC8" s="1086"/>
      <c r="AD8" s="1086"/>
      <c r="AE8" s="1086"/>
      <c r="AF8" s="1087"/>
      <c r="AL8" s="122"/>
    </row>
    <row r="9" spans="1:38" ht="14.25" customHeight="1">
      <c r="A9" s="118"/>
      <c r="B9" s="1111"/>
      <c r="C9" s="1112"/>
      <c r="D9" s="1112"/>
      <c r="E9" s="1112"/>
      <c r="F9" s="1112"/>
      <c r="G9" s="1112"/>
      <c r="H9" s="1112"/>
      <c r="I9" s="1113"/>
      <c r="J9" s="124"/>
      <c r="K9" s="124"/>
      <c r="L9" s="124"/>
      <c r="M9" s="124"/>
      <c r="N9" s="124"/>
      <c r="O9" s="124"/>
      <c r="P9" s="118"/>
      <c r="Q9" s="118"/>
      <c r="R9" s="1088" t="s">
        <v>672</v>
      </c>
      <c r="S9" s="1089"/>
      <c r="T9" s="1089"/>
      <c r="U9" s="1090"/>
      <c r="V9" s="1094"/>
      <c r="W9" s="1095"/>
      <c r="X9" s="1095"/>
      <c r="Y9" s="1095"/>
      <c r="Z9" s="1095"/>
      <c r="AA9" s="1095"/>
      <c r="AB9" s="1095"/>
      <c r="AC9" s="1095"/>
      <c r="AD9" s="1095"/>
      <c r="AE9" s="1095"/>
      <c r="AF9" s="1096"/>
      <c r="AI9" s="198"/>
    </row>
    <row r="10" spans="1:38" ht="14.25" customHeight="1">
      <c r="A10" s="118"/>
      <c r="B10" s="1111"/>
      <c r="C10" s="1112"/>
      <c r="D10" s="1112"/>
      <c r="E10" s="1112"/>
      <c r="F10" s="1112"/>
      <c r="G10" s="1112"/>
      <c r="H10" s="1112"/>
      <c r="I10" s="1113"/>
      <c r="J10" s="124"/>
      <c r="K10" s="124"/>
      <c r="L10" s="124"/>
      <c r="M10" s="124"/>
      <c r="N10" s="124"/>
      <c r="O10" s="124"/>
      <c r="P10" s="118"/>
      <c r="Q10" s="118"/>
      <c r="R10" s="1091"/>
      <c r="S10" s="1092"/>
      <c r="T10" s="1092"/>
      <c r="U10" s="1093"/>
      <c r="V10" s="1097"/>
      <c r="W10" s="1098"/>
      <c r="X10" s="1098"/>
      <c r="Y10" s="1098"/>
      <c r="Z10" s="1098"/>
      <c r="AA10" s="1098"/>
      <c r="AB10" s="1098"/>
      <c r="AC10" s="1098"/>
      <c r="AD10" s="1098"/>
      <c r="AE10" s="1098"/>
      <c r="AF10" s="1099"/>
      <c r="AL10" s="122"/>
    </row>
    <row r="11" spans="1:38" ht="15" customHeight="1" thickBot="1">
      <c r="A11" s="118"/>
      <c r="B11" s="1114"/>
      <c r="C11" s="1115"/>
      <c r="D11" s="1115"/>
      <c r="E11" s="1115"/>
      <c r="F11" s="1115"/>
      <c r="G11" s="1115"/>
      <c r="H11" s="1115"/>
      <c r="I11" s="1116"/>
      <c r="J11" s="124"/>
      <c r="K11" s="124"/>
      <c r="L11" s="124"/>
      <c r="M11" s="124"/>
      <c r="N11" s="124"/>
      <c r="O11" s="124"/>
      <c r="P11" s="118"/>
      <c r="Q11" s="118"/>
      <c r="R11" s="1100" t="s">
        <v>673</v>
      </c>
      <c r="S11" s="1101"/>
      <c r="T11" s="1101"/>
      <c r="U11" s="1102"/>
      <c r="V11" s="1103"/>
      <c r="W11" s="1104"/>
      <c r="X11" s="1104"/>
      <c r="Y11" s="1104"/>
      <c r="Z11" s="1104"/>
      <c r="AA11" s="1104"/>
      <c r="AB11" s="1104"/>
      <c r="AC11" s="1104"/>
      <c r="AD11" s="1104"/>
      <c r="AE11" s="1104"/>
      <c r="AF11" s="1105"/>
      <c r="AL11" s="122"/>
    </row>
    <row r="12" spans="1:38" ht="3" customHeight="1">
      <c r="A12" s="118"/>
      <c r="B12" s="118"/>
      <c r="C12" s="118"/>
      <c r="D12" s="118"/>
      <c r="E12" s="118"/>
      <c r="F12" s="118"/>
      <c r="G12" s="118"/>
      <c r="H12" s="118"/>
      <c r="I12" s="118"/>
      <c r="J12" s="118"/>
      <c r="K12" s="118"/>
      <c r="L12" s="118"/>
      <c r="M12" s="118"/>
      <c r="N12" s="118"/>
      <c r="O12" s="118"/>
      <c r="P12" s="118"/>
      <c r="Q12" s="118"/>
      <c r="R12" s="126"/>
      <c r="S12" s="126"/>
      <c r="T12" s="126"/>
      <c r="U12" s="126"/>
      <c r="V12" s="127"/>
      <c r="W12" s="127"/>
      <c r="X12" s="127"/>
      <c r="Y12" s="127"/>
      <c r="Z12" s="127"/>
      <c r="AA12" s="127"/>
      <c r="AB12" s="127"/>
      <c r="AC12" s="127"/>
      <c r="AD12" s="127"/>
      <c r="AE12" s="127"/>
      <c r="AF12" s="127"/>
      <c r="AL12" s="122"/>
    </row>
    <row r="13" spans="1:38" ht="3.75" customHeight="1">
      <c r="A13" s="118"/>
      <c r="B13" s="118"/>
      <c r="C13" s="118"/>
      <c r="D13" s="118"/>
      <c r="E13" s="118"/>
      <c r="F13" s="118"/>
      <c r="G13" s="118"/>
      <c r="H13" s="118"/>
      <c r="I13" s="118"/>
      <c r="J13" s="118"/>
      <c r="K13" s="118"/>
      <c r="L13" s="118"/>
      <c r="M13" s="118"/>
      <c r="N13" s="118"/>
      <c r="O13" s="118"/>
      <c r="P13" s="118"/>
      <c r="Q13" s="118"/>
      <c r="R13" s="118"/>
      <c r="S13" s="118"/>
      <c r="T13" s="118"/>
      <c r="U13" s="118"/>
      <c r="V13" s="118"/>
      <c r="W13" s="118"/>
      <c r="X13" s="118"/>
      <c r="Y13" s="118"/>
      <c r="Z13" s="118"/>
      <c r="AA13" s="118"/>
      <c r="AB13" s="118"/>
      <c r="AC13" s="118"/>
      <c r="AD13" s="118"/>
      <c r="AE13" s="118"/>
      <c r="AF13" s="118"/>
      <c r="AL13" s="122"/>
    </row>
    <row r="14" spans="1:38" ht="21">
      <c r="A14" s="2335" t="s">
        <v>783</v>
      </c>
      <c r="B14" s="2335"/>
      <c r="C14" s="2335"/>
      <c r="D14" s="2335"/>
      <c r="E14" s="2335"/>
      <c r="F14" s="2335"/>
      <c r="G14" s="2335"/>
      <c r="H14" s="2335"/>
      <c r="I14" s="2335"/>
      <c r="J14" s="2335"/>
      <c r="K14" s="2335"/>
      <c r="L14" s="2335"/>
      <c r="M14" s="2335"/>
      <c r="N14" s="2335"/>
      <c r="O14" s="2335"/>
      <c r="P14" s="2335"/>
      <c r="Q14" s="2335"/>
      <c r="R14" s="2335"/>
      <c r="S14" s="2335"/>
      <c r="T14" s="2335"/>
      <c r="U14" s="2335"/>
      <c r="V14" s="2335"/>
      <c r="W14" s="2335"/>
      <c r="X14" s="2335"/>
      <c r="Y14" s="2335"/>
      <c r="Z14" s="2335"/>
      <c r="AA14" s="2335"/>
      <c r="AB14" s="2335"/>
      <c r="AC14" s="2335"/>
      <c r="AD14" s="2335"/>
      <c r="AE14" s="2335"/>
      <c r="AF14" s="2335"/>
      <c r="AG14" s="128"/>
      <c r="AH14" s="128"/>
      <c r="AI14" s="128"/>
      <c r="AJ14" s="128"/>
      <c r="AL14" s="122"/>
    </row>
    <row r="15" spans="1:38" ht="6" customHeight="1">
      <c r="A15" s="118"/>
      <c r="B15" s="118"/>
      <c r="C15" s="118"/>
      <c r="D15" s="118"/>
      <c r="E15" s="118"/>
      <c r="F15" s="118"/>
      <c r="G15" s="118"/>
      <c r="H15" s="118"/>
      <c r="I15" s="118"/>
      <c r="J15" s="118"/>
      <c r="K15" s="118"/>
      <c r="L15" s="118"/>
      <c r="M15" s="118"/>
      <c r="N15" s="118"/>
      <c r="O15" s="118"/>
      <c r="P15" s="118"/>
      <c r="Q15" s="118"/>
      <c r="R15" s="118"/>
      <c r="S15" s="118"/>
      <c r="T15" s="118"/>
      <c r="U15" s="118"/>
      <c r="V15" s="118"/>
      <c r="W15" s="118"/>
      <c r="X15" s="118"/>
      <c r="Y15" s="118"/>
      <c r="Z15" s="118"/>
      <c r="AA15" s="118"/>
      <c r="AB15" s="118"/>
      <c r="AC15" s="118"/>
      <c r="AD15" s="118"/>
      <c r="AE15" s="118"/>
      <c r="AF15" s="118"/>
      <c r="AL15" s="122"/>
    </row>
    <row r="16" spans="1:38">
      <c r="A16" s="184"/>
      <c r="B16" s="137"/>
      <c r="C16" s="185"/>
      <c r="D16" s="185"/>
      <c r="E16" s="185"/>
      <c r="F16" s="185"/>
      <c r="G16" s="185"/>
      <c r="H16" s="185"/>
      <c r="I16" s="185"/>
      <c r="J16" s="185"/>
      <c r="K16" s="185"/>
      <c r="L16" s="185"/>
      <c r="M16" s="185"/>
      <c r="N16" s="185"/>
      <c r="O16" s="185"/>
      <c r="P16" s="185"/>
      <c r="Q16" s="185"/>
      <c r="R16" s="185"/>
      <c r="S16" s="185"/>
      <c r="T16" s="185"/>
      <c r="U16" s="185"/>
      <c r="V16" s="185"/>
      <c r="W16" s="185"/>
      <c r="X16" s="185"/>
      <c r="Y16" s="185"/>
      <c r="Z16" s="185"/>
      <c r="AA16" s="185"/>
      <c r="AB16" s="186"/>
      <c r="AC16" s="187"/>
      <c r="AD16" s="187"/>
      <c r="AE16" s="136"/>
      <c r="AF16" s="137"/>
      <c r="AL16" s="122"/>
    </row>
    <row r="17" spans="1:38">
      <c r="A17" s="1069"/>
      <c r="B17" s="1069"/>
      <c r="C17" s="1069"/>
      <c r="D17" s="1069"/>
      <c r="E17" s="1069"/>
      <c r="F17" s="1069"/>
      <c r="G17" s="1069"/>
      <c r="H17" s="1069"/>
      <c r="I17" s="1069"/>
      <c r="J17" s="1069"/>
      <c r="K17" s="1069"/>
      <c r="L17" s="1069"/>
      <c r="M17" s="1069"/>
      <c r="N17" s="1069"/>
      <c r="O17" s="1069"/>
      <c r="P17" s="1069"/>
      <c r="Q17" s="1069"/>
      <c r="R17" s="1069"/>
      <c r="S17" s="1069"/>
      <c r="T17" s="1069"/>
      <c r="U17" s="1069"/>
      <c r="V17" s="1069"/>
      <c r="W17" s="1069"/>
      <c r="X17" s="1069"/>
      <c r="Y17" s="1069"/>
      <c r="Z17" s="1069"/>
      <c r="AA17" s="1069"/>
      <c r="AB17" s="1069"/>
      <c r="AC17" s="1069"/>
      <c r="AD17" s="1069"/>
      <c r="AE17" s="1069"/>
      <c r="AF17" s="1069"/>
      <c r="AL17" s="122"/>
    </row>
    <row r="18" spans="1:38">
      <c r="A18" s="184"/>
      <c r="B18" s="137"/>
      <c r="C18" s="187"/>
      <c r="D18" s="187"/>
      <c r="E18" s="187"/>
      <c r="F18" s="187"/>
      <c r="G18" s="187"/>
      <c r="H18" s="187"/>
      <c r="I18" s="187"/>
      <c r="J18" s="187"/>
      <c r="K18" s="187"/>
      <c r="L18" s="187"/>
      <c r="M18" s="153"/>
      <c r="N18" s="187"/>
      <c r="O18" s="187"/>
      <c r="P18" s="187"/>
      <c r="Q18" s="187"/>
      <c r="R18" s="187"/>
      <c r="S18" s="187"/>
      <c r="T18" s="187"/>
      <c r="U18" s="187"/>
      <c r="V18" s="187"/>
      <c r="W18" s="187"/>
      <c r="X18" s="187"/>
      <c r="Y18" s="187"/>
      <c r="Z18" s="187"/>
      <c r="AA18" s="187"/>
      <c r="AB18" s="186"/>
      <c r="AC18" s="187"/>
      <c r="AD18" s="187"/>
      <c r="AE18" s="136"/>
      <c r="AF18" s="137"/>
      <c r="AL18" s="122"/>
    </row>
    <row r="19" spans="1:38" ht="5.25" customHeight="1" thickBot="1">
      <c r="A19" s="118"/>
      <c r="B19" s="118"/>
      <c r="C19" s="118"/>
      <c r="D19" s="118"/>
      <c r="E19" s="118"/>
      <c r="F19" s="118"/>
      <c r="G19" s="118"/>
      <c r="H19" s="118"/>
      <c r="I19" s="118"/>
      <c r="J19" s="118"/>
      <c r="K19" s="118"/>
      <c r="L19" s="118"/>
      <c r="M19" s="118"/>
      <c r="N19" s="118"/>
      <c r="O19" s="118"/>
      <c r="P19" s="118"/>
      <c r="Q19" s="118"/>
      <c r="R19" s="118"/>
      <c r="S19" s="118"/>
      <c r="T19" s="118"/>
      <c r="U19" s="118"/>
      <c r="V19" s="118"/>
      <c r="W19" s="118"/>
      <c r="X19" s="118"/>
      <c r="Y19" s="118"/>
      <c r="Z19" s="118"/>
      <c r="AA19" s="118"/>
      <c r="AB19" s="118"/>
      <c r="AC19" s="118"/>
      <c r="AD19" s="118"/>
      <c r="AE19" s="118"/>
      <c r="AF19" s="118"/>
      <c r="AL19" s="122"/>
    </row>
    <row r="20" spans="1:38" ht="27.75" customHeight="1" thickBot="1">
      <c r="A20" s="118"/>
      <c r="B20" s="1070" t="s">
        <v>553</v>
      </c>
      <c r="C20" s="1071"/>
      <c r="D20" s="1071"/>
      <c r="E20" s="1071"/>
      <c r="F20" s="1072"/>
      <c r="G20" s="1073"/>
      <c r="H20" s="1074"/>
      <c r="I20" s="1074"/>
      <c r="J20" s="1074"/>
      <c r="K20" s="1075"/>
      <c r="L20" s="1076" t="s">
        <v>328</v>
      </c>
      <c r="M20" s="1071"/>
      <c r="N20" s="1071"/>
      <c r="O20" s="1071"/>
      <c r="P20" s="1072"/>
      <c r="Q20" s="1077"/>
      <c r="R20" s="1078"/>
      <c r="S20" s="1078"/>
      <c r="T20" s="1078"/>
      <c r="U20" s="1079"/>
      <c r="V20" s="1076" t="s">
        <v>329</v>
      </c>
      <c r="W20" s="1071"/>
      <c r="X20" s="1071"/>
      <c r="Y20" s="1071"/>
      <c r="Z20" s="1080"/>
      <c r="AA20" s="1081"/>
      <c r="AB20" s="1082"/>
      <c r="AC20" s="1082"/>
      <c r="AD20" s="1082"/>
      <c r="AE20" s="1083"/>
      <c r="AF20" s="118"/>
      <c r="AL20" s="122"/>
    </row>
    <row r="21" spans="1:38" ht="4.5" customHeight="1">
      <c r="A21" s="118"/>
      <c r="B21" s="118"/>
      <c r="C21" s="118"/>
      <c r="D21" s="118"/>
      <c r="E21" s="118"/>
      <c r="F21" s="118"/>
      <c r="G21" s="118"/>
      <c r="H21" s="118"/>
      <c r="I21" s="118"/>
      <c r="J21" s="118"/>
      <c r="K21" s="118"/>
      <c r="L21" s="118"/>
      <c r="M21" s="118"/>
      <c r="N21" s="118"/>
      <c r="O21" s="118"/>
      <c r="P21" s="118"/>
      <c r="Q21" s="118"/>
      <c r="R21" s="118"/>
      <c r="S21" s="118"/>
      <c r="T21" s="118"/>
      <c r="U21" s="118"/>
      <c r="V21" s="118"/>
      <c r="W21" s="118"/>
      <c r="X21" s="118"/>
      <c r="Y21" s="118"/>
      <c r="Z21" s="118"/>
      <c r="AA21" s="118"/>
      <c r="AB21" s="118"/>
      <c r="AC21" s="118"/>
      <c r="AD21" s="118"/>
      <c r="AE21" s="118"/>
      <c r="AF21" s="118"/>
      <c r="AL21" s="122"/>
    </row>
    <row r="22" spans="1:38" ht="4.5" customHeight="1">
      <c r="A22" s="118"/>
      <c r="B22" s="118"/>
      <c r="C22" s="118"/>
      <c r="D22" s="118"/>
      <c r="E22" s="118"/>
      <c r="F22" s="118"/>
      <c r="G22" s="118"/>
      <c r="H22" s="118"/>
      <c r="I22" s="118"/>
      <c r="J22" s="118"/>
      <c r="K22" s="118"/>
      <c r="L22" s="118"/>
      <c r="M22" s="118"/>
      <c r="N22" s="118"/>
      <c r="O22" s="118"/>
      <c r="P22" s="118"/>
      <c r="Q22" s="118"/>
      <c r="R22" s="118"/>
      <c r="S22" s="118"/>
      <c r="T22" s="118"/>
      <c r="U22" s="118"/>
      <c r="V22" s="118"/>
      <c r="W22" s="118"/>
      <c r="X22" s="118"/>
      <c r="Y22" s="118"/>
      <c r="Z22" s="118"/>
      <c r="AA22" s="118"/>
      <c r="AB22" s="118"/>
      <c r="AC22" s="118"/>
      <c r="AD22" s="118"/>
      <c r="AE22" s="118"/>
      <c r="AF22" s="118"/>
      <c r="AL22" s="122"/>
    </row>
    <row r="23" spans="1:38" ht="7.5" customHeight="1">
      <c r="A23" s="118"/>
      <c r="B23" s="118"/>
      <c r="C23" s="118"/>
      <c r="D23" s="118"/>
      <c r="E23" s="118"/>
      <c r="F23" s="118"/>
      <c r="G23" s="1055" t="s">
        <v>554</v>
      </c>
      <c r="H23" s="1055"/>
      <c r="I23" s="1055"/>
      <c r="J23" s="1055"/>
      <c r="K23" s="1055"/>
      <c r="L23" s="1057" t="s">
        <v>330</v>
      </c>
      <c r="M23" s="1057"/>
      <c r="N23" s="1057"/>
      <c r="O23" s="1057"/>
      <c r="P23" s="1057"/>
      <c r="Q23" s="1058" t="s">
        <v>157</v>
      </c>
      <c r="R23" s="1059"/>
      <c r="S23" s="1059"/>
      <c r="T23" s="1059"/>
      <c r="U23" s="1059"/>
      <c r="V23" s="130"/>
      <c r="W23" s="130"/>
      <c r="X23" s="131"/>
      <c r="Y23" s="132"/>
      <c r="Z23" s="133"/>
      <c r="AA23" s="118"/>
      <c r="AB23" s="118"/>
      <c r="AC23" s="118"/>
      <c r="AD23" s="118"/>
      <c r="AE23" s="118"/>
      <c r="AF23" s="118"/>
      <c r="AL23" s="125"/>
    </row>
    <row r="24" spans="1:38" ht="21" customHeight="1" thickBot="1">
      <c r="A24" s="118"/>
      <c r="B24" s="118"/>
      <c r="C24" s="118"/>
      <c r="D24" s="118"/>
      <c r="E24" s="118"/>
      <c r="F24" s="118"/>
      <c r="G24" s="1056"/>
      <c r="H24" s="1056"/>
      <c r="I24" s="1056"/>
      <c r="J24" s="1056"/>
      <c r="K24" s="1056"/>
      <c r="L24" s="1057"/>
      <c r="M24" s="1057"/>
      <c r="N24" s="1057"/>
      <c r="O24" s="1057"/>
      <c r="P24" s="1057"/>
      <c r="Q24" s="1060"/>
      <c r="R24" s="1061"/>
      <c r="S24" s="1061"/>
      <c r="T24" s="1061"/>
      <c r="U24" s="1061"/>
      <c r="V24" s="1062" t="s">
        <v>331</v>
      </c>
      <c r="W24" s="1062"/>
      <c r="X24" s="1062"/>
      <c r="Y24" s="1062"/>
      <c r="Z24" s="1062"/>
      <c r="AA24" s="118"/>
      <c r="AB24" s="118"/>
      <c r="AC24" s="118"/>
      <c r="AD24" s="118"/>
      <c r="AE24" s="118"/>
      <c r="AF24" s="118"/>
    </row>
    <row r="25" spans="1:38" ht="30.75" customHeight="1" thickBot="1">
      <c r="A25" s="118"/>
      <c r="B25" s="118"/>
      <c r="C25" s="118"/>
      <c r="D25" s="118"/>
      <c r="E25" s="118"/>
      <c r="F25" s="118"/>
      <c r="G25" s="1046">
        <v>12</v>
      </c>
      <c r="H25" s="1047"/>
      <c r="I25" s="1047"/>
      <c r="J25" s="1047"/>
      <c r="K25" s="1063"/>
      <c r="L25" s="1064"/>
      <c r="M25" s="1065"/>
      <c r="N25" s="1065"/>
      <c r="O25" s="1065"/>
      <c r="P25" s="1065"/>
      <c r="Q25" s="1064"/>
      <c r="R25" s="1065"/>
      <c r="S25" s="1065"/>
      <c r="T25" s="1065"/>
      <c r="U25" s="1065"/>
      <c r="V25" s="1066"/>
      <c r="W25" s="1067"/>
      <c r="X25" s="1067"/>
      <c r="Y25" s="1067"/>
      <c r="Z25" s="1068"/>
      <c r="AA25" s="118"/>
      <c r="AB25" s="118"/>
      <c r="AC25" s="118"/>
      <c r="AD25" s="118"/>
      <c r="AE25" s="118"/>
      <c r="AF25" s="118"/>
    </row>
    <row r="26" spans="1:38" ht="9.9499999999999993" customHeight="1">
      <c r="A26" s="118"/>
      <c r="B26" s="118"/>
      <c r="C26" s="118"/>
      <c r="D26" s="118"/>
      <c r="E26" s="118"/>
      <c r="F26" s="134"/>
      <c r="G26" s="118"/>
      <c r="H26" s="118"/>
      <c r="I26" s="118"/>
      <c r="J26" s="118"/>
      <c r="K26" s="118"/>
      <c r="L26" s="134"/>
      <c r="M26" s="134"/>
      <c r="N26" s="134"/>
      <c r="O26" s="134"/>
      <c r="P26" s="134"/>
      <c r="Q26" s="134"/>
      <c r="R26" s="134"/>
      <c r="S26" s="134"/>
      <c r="T26" s="134"/>
      <c r="U26" s="134"/>
      <c r="V26" s="118"/>
      <c r="W26" s="118"/>
      <c r="X26" s="118"/>
      <c r="Y26" s="118"/>
      <c r="Z26" s="118"/>
      <c r="AA26" s="134"/>
      <c r="AB26" s="118"/>
      <c r="AC26" s="118"/>
      <c r="AD26" s="118"/>
      <c r="AE26" s="118"/>
      <c r="AF26" s="118"/>
    </row>
    <row r="27" spans="1:38" s="118" customFormat="1" ht="30.75" customHeight="1" thickBot="1">
      <c r="G27" s="1040" t="s">
        <v>674</v>
      </c>
      <c r="H27" s="1040"/>
      <c r="I27" s="1040"/>
      <c r="J27" s="1040"/>
      <c r="K27" s="1040"/>
      <c r="L27" s="1041" t="s">
        <v>675</v>
      </c>
      <c r="M27" s="1041"/>
      <c r="N27" s="1041"/>
      <c r="O27" s="1041"/>
      <c r="P27" s="1041"/>
      <c r="Q27" s="1042" t="s">
        <v>676</v>
      </c>
      <c r="R27" s="1041"/>
      <c r="S27" s="1041"/>
      <c r="T27" s="1041"/>
      <c r="U27" s="1043"/>
      <c r="V27" s="1044" t="s">
        <v>677</v>
      </c>
      <c r="W27" s="1045"/>
      <c r="X27" s="1045"/>
      <c r="Y27" s="1045"/>
      <c r="Z27" s="1045"/>
    </row>
    <row r="28" spans="1:38" s="118" customFormat="1" ht="30.75" customHeight="1" thickBot="1">
      <c r="G28" s="1046"/>
      <c r="H28" s="1047"/>
      <c r="I28" s="1047"/>
      <c r="J28" s="1047"/>
      <c r="K28" s="1047"/>
      <c r="L28" s="1048"/>
      <c r="M28" s="1049"/>
      <c r="N28" s="1049"/>
      <c r="O28" s="1049"/>
      <c r="P28" s="1050"/>
      <c r="Q28" s="1051"/>
      <c r="R28" s="1052"/>
      <c r="S28" s="1052"/>
      <c r="T28" s="1052"/>
      <c r="U28" s="1053"/>
      <c r="V28" s="1054">
        <f>IF(Q25-Q28&gt;=0,Q25-Q28,0)</f>
        <v>0</v>
      </c>
      <c r="W28" s="1045"/>
      <c r="X28" s="1045"/>
      <c r="Y28" s="1045"/>
      <c r="Z28" s="1045"/>
    </row>
    <row r="29" spans="1:38" s="123" customFormat="1" ht="15" customHeight="1">
      <c r="A29" s="135" t="s">
        <v>332</v>
      </c>
      <c r="B29" s="135"/>
      <c r="C29" s="135"/>
      <c r="D29" s="135"/>
      <c r="E29" s="135"/>
      <c r="F29" s="135"/>
      <c r="G29" s="135"/>
      <c r="H29" s="135"/>
      <c r="I29" s="135"/>
      <c r="J29" s="135"/>
      <c r="K29" s="135"/>
      <c r="L29" s="135"/>
      <c r="M29" s="135"/>
      <c r="N29" s="135"/>
      <c r="O29" s="135"/>
      <c r="P29" s="135"/>
      <c r="Q29" s="135"/>
      <c r="R29" s="135"/>
      <c r="S29" s="135"/>
      <c r="T29" s="135"/>
      <c r="U29" s="135"/>
      <c r="V29" s="135"/>
      <c r="W29" s="135"/>
      <c r="X29" s="135"/>
      <c r="Y29" s="135"/>
      <c r="Z29" s="135"/>
      <c r="AA29" s="135"/>
      <c r="AB29" s="135"/>
      <c r="AC29" s="135"/>
      <c r="AD29" s="135"/>
      <c r="AE29" s="136"/>
      <c r="AF29" s="137"/>
      <c r="AG29" s="138"/>
    </row>
    <row r="30" spans="1:38" s="123" customFormat="1" ht="20.25" customHeight="1">
      <c r="A30" s="176" t="s">
        <v>333</v>
      </c>
      <c r="B30" s="173"/>
      <c r="C30" s="173"/>
      <c r="D30" s="173"/>
      <c r="E30" s="173"/>
      <c r="F30" s="173"/>
      <c r="G30" s="173"/>
      <c r="H30" s="173"/>
      <c r="I30" s="173"/>
      <c r="J30" s="174"/>
      <c r="K30" s="175"/>
      <c r="L30" s="174"/>
      <c r="M30" s="1039">
        <f>M31+M32</f>
        <v>0</v>
      </c>
      <c r="N30" s="1039"/>
      <c r="O30" s="1039"/>
      <c r="P30" s="1039"/>
      <c r="Q30" s="1039"/>
      <c r="R30" s="1039"/>
      <c r="S30" s="1039"/>
      <c r="T30" s="1039"/>
      <c r="U30" s="1039"/>
      <c r="V30" s="1039"/>
      <c r="W30" s="1039"/>
      <c r="X30" s="1039"/>
      <c r="Y30" s="1039"/>
      <c r="Z30" s="1039"/>
      <c r="AA30" s="1039"/>
      <c r="AB30" s="1039"/>
      <c r="AC30" s="1039"/>
      <c r="AD30" s="1039"/>
      <c r="AE30" s="1039"/>
      <c r="AF30" s="1039"/>
      <c r="AG30" s="138"/>
    </row>
    <row r="31" spans="1:38" s="122" customFormat="1" ht="20.25" customHeight="1">
      <c r="A31" s="177"/>
      <c r="B31" s="1015" t="s">
        <v>334</v>
      </c>
      <c r="C31" s="1016"/>
      <c r="D31" s="1016"/>
      <c r="E31" s="1016"/>
      <c r="F31" s="1016"/>
      <c r="G31" s="1016"/>
      <c r="H31" s="1016"/>
      <c r="I31" s="1016"/>
      <c r="J31" s="1016"/>
      <c r="K31" s="1016"/>
      <c r="L31" s="1017"/>
      <c r="M31" s="1039">
        <f>ROUNDDOWN(M61,-3)</f>
        <v>0</v>
      </c>
      <c r="N31" s="1039"/>
      <c r="O31" s="1039"/>
      <c r="P31" s="1039"/>
      <c r="Q31" s="1039"/>
      <c r="R31" s="1039"/>
      <c r="S31" s="1039"/>
      <c r="T31" s="1039"/>
      <c r="U31" s="1039"/>
      <c r="V31" s="1039"/>
      <c r="W31" s="1039"/>
      <c r="X31" s="1039"/>
      <c r="Y31" s="1039"/>
      <c r="Z31" s="1039"/>
      <c r="AA31" s="1039"/>
      <c r="AB31" s="1039"/>
      <c r="AC31" s="1039"/>
      <c r="AD31" s="1039"/>
      <c r="AE31" s="1039"/>
      <c r="AF31" s="1039"/>
      <c r="AG31" s="123"/>
      <c r="AH31" s="123"/>
      <c r="AI31" s="123"/>
    </row>
    <row r="32" spans="1:38" ht="21">
      <c r="A32" s="178"/>
      <c r="B32" s="1015" t="s">
        <v>335</v>
      </c>
      <c r="C32" s="1016"/>
      <c r="D32" s="1016"/>
      <c r="E32" s="1016"/>
      <c r="F32" s="1016"/>
      <c r="G32" s="1016"/>
      <c r="H32" s="1016"/>
      <c r="I32" s="1016"/>
      <c r="J32" s="1016"/>
      <c r="K32" s="1016"/>
      <c r="L32" s="1017"/>
      <c r="M32" s="1039">
        <f>ROUNDDOWN(M70,-3)</f>
        <v>0</v>
      </c>
      <c r="N32" s="1039"/>
      <c r="O32" s="1039"/>
      <c r="P32" s="1039"/>
      <c r="Q32" s="1039"/>
      <c r="R32" s="1039"/>
      <c r="S32" s="1039"/>
      <c r="T32" s="1039"/>
      <c r="U32" s="1039"/>
      <c r="V32" s="1039"/>
      <c r="W32" s="1039"/>
      <c r="X32" s="1039"/>
      <c r="Y32" s="1039"/>
      <c r="Z32" s="1039"/>
      <c r="AA32" s="1039"/>
      <c r="AB32" s="1039"/>
      <c r="AC32" s="1039"/>
      <c r="AD32" s="1039"/>
      <c r="AE32" s="1039"/>
      <c r="AF32" s="1039"/>
    </row>
    <row r="33" spans="1:40" s="139" customFormat="1" ht="20.25" customHeight="1">
      <c r="A33" s="176" t="s">
        <v>678</v>
      </c>
      <c r="B33" s="173"/>
      <c r="C33" s="173"/>
      <c r="D33" s="173"/>
      <c r="E33" s="173"/>
      <c r="F33" s="173"/>
      <c r="G33" s="173"/>
      <c r="H33" s="173"/>
      <c r="I33" s="173"/>
      <c r="J33" s="174"/>
      <c r="K33" s="175"/>
      <c r="L33" s="174"/>
      <c r="M33" s="1018"/>
      <c r="N33" s="1019"/>
      <c r="O33" s="1019"/>
      <c r="P33" s="1019"/>
      <c r="Q33" s="1019"/>
      <c r="R33" s="1019"/>
      <c r="S33" s="1019"/>
      <c r="T33" s="1019"/>
      <c r="U33" s="1019"/>
      <c r="V33" s="1019"/>
      <c r="W33" s="1019"/>
      <c r="X33" s="1019"/>
      <c r="Y33" s="1019"/>
      <c r="Z33" s="1019"/>
      <c r="AA33" s="1019"/>
      <c r="AB33" s="1019"/>
      <c r="AC33" s="1019"/>
      <c r="AD33" s="1019"/>
      <c r="AE33" s="1019"/>
      <c r="AF33" s="1020"/>
      <c r="AG33" s="169"/>
      <c r="AH33" s="170"/>
      <c r="AI33" s="170"/>
      <c r="AJ33" s="170"/>
      <c r="AK33" s="170"/>
      <c r="AL33" s="170"/>
      <c r="AM33" s="170"/>
      <c r="AN33" s="170"/>
    </row>
    <row r="34" spans="1:40" s="140" customFormat="1" ht="20.25" customHeight="1">
      <c r="A34" s="177"/>
      <c r="B34" s="1015" t="s">
        <v>334</v>
      </c>
      <c r="C34" s="1016"/>
      <c r="D34" s="1016"/>
      <c r="E34" s="1016"/>
      <c r="F34" s="1016"/>
      <c r="G34" s="1016"/>
      <c r="H34" s="1016"/>
      <c r="I34" s="1016"/>
      <c r="J34" s="1016"/>
      <c r="K34" s="1016"/>
      <c r="L34" s="1017"/>
      <c r="M34" s="1018"/>
      <c r="N34" s="1019"/>
      <c r="O34" s="1019"/>
      <c r="P34" s="1019"/>
      <c r="Q34" s="1019"/>
      <c r="R34" s="1019"/>
      <c r="S34" s="1019"/>
      <c r="T34" s="1019"/>
      <c r="U34" s="1019"/>
      <c r="V34" s="1019"/>
      <c r="W34" s="1019"/>
      <c r="X34" s="1019"/>
      <c r="Y34" s="1019"/>
      <c r="Z34" s="1019"/>
      <c r="AA34" s="1019"/>
      <c r="AB34" s="1019"/>
      <c r="AC34" s="1019"/>
      <c r="AD34" s="1019"/>
      <c r="AE34" s="1019"/>
      <c r="AF34" s="1020"/>
      <c r="AG34" s="170"/>
      <c r="AH34" s="170"/>
      <c r="AI34" s="170"/>
      <c r="AJ34" s="171"/>
      <c r="AK34" s="171"/>
      <c r="AL34" s="171"/>
      <c r="AM34" s="171"/>
      <c r="AN34" s="171"/>
    </row>
    <row r="35" spans="1:40" s="141" customFormat="1" ht="21">
      <c r="A35" s="178"/>
      <c r="B35" s="1015" t="s">
        <v>335</v>
      </c>
      <c r="C35" s="1016"/>
      <c r="D35" s="1016"/>
      <c r="E35" s="1016"/>
      <c r="F35" s="1016"/>
      <c r="G35" s="1016"/>
      <c r="H35" s="1016"/>
      <c r="I35" s="1016"/>
      <c r="J35" s="1016"/>
      <c r="K35" s="1016"/>
      <c r="L35" s="1017"/>
      <c r="M35" s="1018">
        <f>ROUNDDOWN(M71,-3)</f>
        <v>0</v>
      </c>
      <c r="N35" s="1019"/>
      <c r="O35" s="1019"/>
      <c r="P35" s="1019"/>
      <c r="Q35" s="1019"/>
      <c r="R35" s="1019"/>
      <c r="S35" s="1019"/>
      <c r="T35" s="1019"/>
      <c r="U35" s="1019"/>
      <c r="V35" s="1019"/>
      <c r="W35" s="1019"/>
      <c r="X35" s="1019"/>
      <c r="Y35" s="1019"/>
      <c r="Z35" s="1019"/>
      <c r="AA35" s="1019"/>
      <c r="AB35" s="1019"/>
      <c r="AC35" s="1019"/>
      <c r="AD35" s="1019"/>
      <c r="AE35" s="1019"/>
      <c r="AF35" s="1020"/>
      <c r="AG35" s="172"/>
      <c r="AH35" s="172"/>
      <c r="AI35" s="172"/>
      <c r="AJ35" s="172"/>
      <c r="AK35" s="172"/>
      <c r="AL35" s="172"/>
      <c r="AM35" s="172"/>
      <c r="AN35" s="172"/>
    </row>
    <row r="36" spans="1:40" ht="5.25" customHeight="1">
      <c r="A36" s="118"/>
      <c r="B36" s="118"/>
      <c r="C36" s="118"/>
      <c r="D36" s="118"/>
      <c r="E36" s="118"/>
      <c r="F36" s="118"/>
      <c r="G36" s="118"/>
      <c r="H36" s="118"/>
      <c r="I36" s="118"/>
      <c r="J36" s="118"/>
      <c r="K36" s="118"/>
      <c r="L36" s="118"/>
      <c r="M36" s="118"/>
      <c r="N36" s="118"/>
      <c r="O36" s="118"/>
      <c r="P36" s="118"/>
      <c r="Q36" s="118"/>
      <c r="R36" s="118"/>
      <c r="S36" s="118"/>
      <c r="T36" s="118"/>
      <c r="U36" s="118"/>
      <c r="V36" s="118"/>
      <c r="W36" s="118"/>
      <c r="X36" s="118"/>
      <c r="Y36" s="118"/>
      <c r="Z36" s="118"/>
      <c r="AA36" s="118"/>
      <c r="AB36" s="118"/>
      <c r="AC36" s="118"/>
      <c r="AD36" s="118"/>
      <c r="AE36" s="118"/>
      <c r="AF36" s="118"/>
    </row>
    <row r="37" spans="1:40">
      <c r="A37" s="1021" t="s">
        <v>64</v>
      </c>
      <c r="B37" s="1022"/>
      <c r="C37" s="1022"/>
      <c r="D37" s="1022"/>
      <c r="E37" s="1022"/>
      <c r="F37" s="1022"/>
      <c r="G37" s="1022"/>
      <c r="H37" s="1022"/>
      <c r="I37" s="1022"/>
      <c r="J37" s="1022"/>
      <c r="K37" s="1027" t="s">
        <v>336</v>
      </c>
      <c r="L37" s="1028"/>
      <c r="M37" s="1031" t="s">
        <v>337</v>
      </c>
      <c r="N37" s="1031"/>
      <c r="O37" s="1031"/>
      <c r="P37" s="1031"/>
      <c r="Q37" s="1031"/>
      <c r="R37" s="1031"/>
      <c r="S37" s="1031"/>
      <c r="T37" s="1031"/>
      <c r="U37" s="1031"/>
      <c r="V37" s="1031"/>
      <c r="W37" s="1031"/>
      <c r="X37" s="1031"/>
      <c r="Y37" s="1031"/>
      <c r="Z37" s="1031"/>
      <c r="AA37" s="1031"/>
      <c r="AB37" s="1031"/>
      <c r="AC37" s="1031"/>
      <c r="AD37" s="1031"/>
      <c r="AE37" s="1031"/>
      <c r="AF37" s="1031"/>
    </row>
    <row r="38" spans="1:40">
      <c r="A38" s="1023"/>
      <c r="B38" s="1024"/>
      <c r="C38" s="1024"/>
      <c r="D38" s="1024"/>
      <c r="E38" s="1024"/>
      <c r="F38" s="1024"/>
      <c r="G38" s="1024"/>
      <c r="H38" s="1024"/>
      <c r="I38" s="1024"/>
      <c r="J38" s="1024"/>
      <c r="K38" s="1029"/>
      <c r="L38" s="1030"/>
      <c r="M38" s="1031"/>
      <c r="N38" s="1031"/>
      <c r="O38" s="1031"/>
      <c r="P38" s="1031"/>
      <c r="Q38" s="1031"/>
      <c r="R38" s="1031"/>
      <c r="S38" s="1031"/>
      <c r="T38" s="1031"/>
      <c r="U38" s="1031"/>
      <c r="V38" s="1031"/>
      <c r="W38" s="1031"/>
      <c r="X38" s="1031"/>
      <c r="Y38" s="1031"/>
      <c r="Z38" s="1031"/>
      <c r="AA38" s="1031"/>
      <c r="AB38" s="1031"/>
      <c r="AC38" s="1031"/>
      <c r="AD38" s="1031"/>
      <c r="AE38" s="1031"/>
      <c r="AF38" s="1031"/>
    </row>
    <row r="39" spans="1:40">
      <c r="A39" s="1023"/>
      <c r="B39" s="1024"/>
      <c r="C39" s="1024"/>
      <c r="D39" s="1024"/>
      <c r="E39" s="1024"/>
      <c r="F39" s="1024"/>
      <c r="G39" s="1024"/>
      <c r="H39" s="1024"/>
      <c r="I39" s="1024"/>
      <c r="J39" s="1024"/>
      <c r="K39" s="1029"/>
      <c r="L39" s="1030"/>
      <c r="M39" s="1032" t="s">
        <v>327</v>
      </c>
      <c r="N39" s="1033"/>
      <c r="O39" s="1033"/>
      <c r="P39" s="1033"/>
      <c r="Q39" s="1032" t="s">
        <v>326</v>
      </c>
      <c r="R39" s="1033"/>
      <c r="S39" s="1033"/>
      <c r="T39" s="1034"/>
      <c r="U39" s="1032" t="s">
        <v>325</v>
      </c>
      <c r="V39" s="1033"/>
      <c r="W39" s="1033"/>
      <c r="X39" s="1034"/>
      <c r="Y39" s="1032" t="s">
        <v>338</v>
      </c>
      <c r="Z39" s="1033"/>
      <c r="AA39" s="1033"/>
      <c r="AB39" s="1034"/>
      <c r="AC39" s="1032" t="s">
        <v>339</v>
      </c>
      <c r="AD39" s="1033"/>
      <c r="AE39" s="1033"/>
      <c r="AF39" s="1034"/>
    </row>
    <row r="40" spans="1:40" ht="14.25" thickBot="1">
      <c r="A40" s="1025"/>
      <c r="B40" s="1026"/>
      <c r="C40" s="1026"/>
      <c r="D40" s="1026"/>
      <c r="E40" s="1026"/>
      <c r="F40" s="1026"/>
      <c r="G40" s="1026"/>
      <c r="H40" s="1026"/>
      <c r="I40" s="1026"/>
      <c r="J40" s="1026"/>
      <c r="K40" s="1029"/>
      <c r="L40" s="1030"/>
      <c r="M40" s="1035" t="s">
        <v>340</v>
      </c>
      <c r="N40" s="1036"/>
      <c r="O40" s="1037" t="s">
        <v>341</v>
      </c>
      <c r="P40" s="1038"/>
      <c r="Q40" s="1035" t="s">
        <v>340</v>
      </c>
      <c r="R40" s="1036"/>
      <c r="S40" s="1037" t="s">
        <v>341</v>
      </c>
      <c r="T40" s="1038"/>
      <c r="U40" s="1035" t="s">
        <v>340</v>
      </c>
      <c r="V40" s="1036"/>
      <c r="W40" s="1037" t="s">
        <v>341</v>
      </c>
      <c r="X40" s="1038"/>
      <c r="Y40" s="1035" t="s">
        <v>340</v>
      </c>
      <c r="Z40" s="1036"/>
      <c r="AA40" s="1037" t="s">
        <v>341</v>
      </c>
      <c r="AB40" s="1038"/>
      <c r="AC40" s="1035" t="s">
        <v>340</v>
      </c>
      <c r="AD40" s="1036"/>
      <c r="AE40" s="1037" t="s">
        <v>341</v>
      </c>
      <c r="AF40" s="1038"/>
    </row>
    <row r="41" spans="1:40" ht="20.25" customHeight="1" thickBot="1">
      <c r="A41" s="849" t="s">
        <v>342</v>
      </c>
      <c r="B41" s="850"/>
      <c r="C41" s="850"/>
      <c r="D41" s="850"/>
      <c r="E41" s="850"/>
      <c r="F41" s="850"/>
      <c r="G41" s="850"/>
      <c r="H41" s="850"/>
      <c r="I41" s="850"/>
      <c r="J41" s="850"/>
      <c r="K41" s="1011" t="s">
        <v>555</v>
      </c>
      <c r="L41" s="1011"/>
      <c r="M41" s="1012"/>
      <c r="N41" s="996"/>
      <c r="O41" s="996"/>
      <c r="P41" s="1013"/>
      <c r="Q41" s="1014"/>
      <c r="R41" s="996"/>
      <c r="S41" s="996"/>
      <c r="T41" s="1013"/>
      <c r="U41" s="1014"/>
      <c r="V41" s="996"/>
      <c r="W41" s="996"/>
      <c r="X41" s="997"/>
      <c r="Y41" s="998"/>
      <c r="Z41" s="996"/>
      <c r="AA41" s="996"/>
      <c r="AB41" s="997"/>
      <c r="AC41" s="998"/>
      <c r="AD41" s="996"/>
      <c r="AE41" s="996"/>
      <c r="AF41" s="999"/>
    </row>
    <row r="42" spans="1:40" ht="13.5" customHeight="1">
      <c r="A42" s="1000" t="s">
        <v>343</v>
      </c>
      <c r="B42" s="1003" t="s">
        <v>344</v>
      </c>
      <c r="C42" s="142" t="s">
        <v>345</v>
      </c>
      <c r="D42" s="142"/>
      <c r="E42" s="142"/>
      <c r="F42" s="142"/>
      <c r="G42" s="142"/>
      <c r="H42" s="142"/>
      <c r="I42" s="142"/>
      <c r="J42" s="142"/>
      <c r="K42" s="967" t="s">
        <v>679</v>
      </c>
      <c r="L42" s="968"/>
      <c r="M42" s="1004"/>
      <c r="N42" s="984"/>
      <c r="O42" s="984"/>
      <c r="P42" s="1005"/>
      <c r="Q42" s="983"/>
      <c r="R42" s="984"/>
      <c r="S42" s="984"/>
      <c r="T42" s="1006"/>
      <c r="U42" s="1004"/>
      <c r="V42" s="984"/>
      <c r="W42" s="984"/>
      <c r="X42" s="1005"/>
      <c r="Y42" s="983"/>
      <c r="Z42" s="984"/>
      <c r="AA42" s="984"/>
      <c r="AB42" s="1006"/>
      <c r="AC42" s="983"/>
      <c r="AD42" s="984"/>
      <c r="AE42" s="984"/>
      <c r="AF42" s="1006"/>
    </row>
    <row r="43" spans="1:40">
      <c r="A43" s="1001"/>
      <c r="B43" s="1003"/>
      <c r="C43" s="143" t="s">
        <v>346</v>
      </c>
      <c r="D43" s="143"/>
      <c r="E43" s="143"/>
      <c r="F43" s="143"/>
      <c r="G43" s="143"/>
      <c r="H43" s="143"/>
      <c r="I43" s="143"/>
      <c r="J43" s="143"/>
      <c r="K43" s="915"/>
      <c r="L43" s="916"/>
      <c r="M43" s="1007"/>
      <c r="N43" s="986"/>
      <c r="O43" s="987"/>
      <c r="P43" s="1007"/>
      <c r="Q43" s="985"/>
      <c r="R43" s="986"/>
      <c r="S43" s="987"/>
      <c r="T43" s="988"/>
      <c r="U43" s="1007"/>
      <c r="V43" s="986"/>
      <c r="W43" s="987"/>
      <c r="X43" s="1007"/>
      <c r="Y43" s="1008">
        <f>IF($K43="○",VLOOKUP(#REF!,単価表,24,0),0)</f>
        <v>0</v>
      </c>
      <c r="Z43" s="1009"/>
      <c r="AA43" s="1009">
        <f>IF($K43="○",VLOOKUP(#REF!,単価表,24,0),0)</f>
        <v>0</v>
      </c>
      <c r="AB43" s="1010"/>
      <c r="AC43" s="985"/>
      <c r="AD43" s="986"/>
      <c r="AE43" s="987"/>
      <c r="AF43" s="988"/>
    </row>
    <row r="44" spans="1:40">
      <c r="A44" s="1001"/>
      <c r="B44" s="1003"/>
      <c r="C44" s="143" t="s">
        <v>556</v>
      </c>
      <c r="D44" s="143"/>
      <c r="E44" s="143"/>
      <c r="F44" s="143"/>
      <c r="G44" s="143"/>
      <c r="H44" s="143"/>
      <c r="I44" s="143"/>
      <c r="J44" s="143"/>
      <c r="K44" s="915"/>
      <c r="L44" s="916"/>
      <c r="M44" s="989">
        <f>IF($K44&gt;0,IF(VLOOKUP(#REF!,休日保育,4,1)/SUM($M$41:$AF$41)&lt;10,INT(VLOOKUP(#REF!,休日保育,4,1)/SUM($M$41:$AF$41)),ROUNDDOWN(VLOOKUP(#REF!,休日保育,4,1)/SUM($M$41:$AF$41),-1)),0)</f>
        <v>0</v>
      </c>
      <c r="N44" s="990"/>
      <c r="O44" s="989">
        <f>IF($K44&gt;0,IF(VLOOKUP(#REF!,休日保育,4,1)/SUM($M$41:$AF$41)&lt;10,INT(VLOOKUP(#REF!,休日保育,4,1)/SUM($M$41:$AF$41)),ROUNDDOWN(VLOOKUP(#REF!,休日保育,4,1)/SUM($M$41:$AF$41),-1)),0)</f>
        <v>0</v>
      </c>
      <c r="P44" s="989"/>
      <c r="Q44" s="993">
        <f>IF($K44&gt;0,IF(VLOOKUP(#REF!,休日保育,4,1)/SUM($M$41:$AF$41)&lt;10,INT(VLOOKUP(#REF!,休日保育,4,1)/SUM($M$41:$AF$41)),ROUNDDOWN(VLOOKUP(#REF!,休日保育,4,1)/SUM($M$41:$AF$41),-1)),0)</f>
        <v>0</v>
      </c>
      <c r="R44" s="953"/>
      <c r="S44" s="994">
        <f>IF($K44&gt;0,IF(VLOOKUP(#REF!,休日保育,4,1)/SUM($M$41:$AF$41)&lt;10,INT(VLOOKUP(#REF!,休日保育,4,1)/SUM($M$41:$AF$41)),ROUNDDOWN(VLOOKUP(#REF!,休日保育,4,1)/SUM($M$41:$AF$41),-1)),0)</f>
        <v>0</v>
      </c>
      <c r="T44" s="994"/>
      <c r="U44" s="993">
        <f>IF($K44&gt;0,IF(VLOOKUP(#REF!,休日保育,4,1)/SUM($M$41:$AF$41)&lt;10,INT(VLOOKUP(#REF!,休日保育,4,1)/SUM($M$41:$AF$41)),ROUNDDOWN(VLOOKUP(#REF!,休日保育,4,1)/SUM($M$41:$AF$41),-1)),0)</f>
        <v>0</v>
      </c>
      <c r="V44" s="953"/>
      <c r="W44" s="994">
        <f>IF($K44&gt;0,IF(VLOOKUP(#REF!,休日保育,4,1)/SUM($M$41:$AF$41)&lt;10,INT(VLOOKUP(#REF!,休日保育,4,1)/SUM($M$41:$AF$41)),ROUNDDOWN(VLOOKUP(#REF!,休日保育,4,1)/SUM($M$41:$AF$41),-1)),0)</f>
        <v>0</v>
      </c>
      <c r="X44" s="995"/>
      <c r="Y44" s="994">
        <f>IF($K44&gt;0,IF(VLOOKUP(#REF!,休日保育,4,1)/SUM($M$41:$AF$41)&lt;10,INT(VLOOKUP(#REF!,休日保育,4,1)/SUM($M$41:$AF$41)),ROUNDDOWN(VLOOKUP(#REF!,休日保育,4,1)/SUM($M$41:$AF$41),-1)),0)</f>
        <v>0</v>
      </c>
      <c r="Z44" s="953"/>
      <c r="AA44" s="994">
        <f>IF($K44&gt;0,IF(VLOOKUP(#REF!,休日保育,4,1)/SUM($M$41:$AF$41)&lt;10,INT(VLOOKUP(#REF!,休日保育,4,1)/SUM($M$41:$AF$41)),ROUNDDOWN(VLOOKUP(#REF!,休日保育,4,1)/SUM($M$41:$AF$41),-1)),0)</f>
        <v>0</v>
      </c>
      <c r="AB44" s="995"/>
      <c r="AC44" s="989">
        <f>IF($K44&gt;0,IF(VLOOKUP(#REF!,休日保育,4,1)/SUM($M$41:$AF$41)&lt;10,INT(VLOOKUP(#REF!,休日保育,4,1)/SUM($M$41:$AF$41)),ROUNDDOWN(VLOOKUP(#REF!,休日保育,4,1)/SUM($M$41:$AF$41),-1)),0)</f>
        <v>0</v>
      </c>
      <c r="AD44" s="990"/>
      <c r="AE44" s="989">
        <f>IF($K44&gt;0,IF(VLOOKUP(#REF!,休日保育,4,1)/SUM($M$41:$AF$41)&lt;10,INT(VLOOKUP(#REF!,休日保育,4,1)/SUM($M$41:$AF$41)),ROUNDDOWN(VLOOKUP(#REF!,休日保育,4,1)/SUM($M$41:$AF$41),-1)),0)</f>
        <v>0</v>
      </c>
      <c r="AF44" s="991"/>
    </row>
    <row r="45" spans="1:40">
      <c r="A45" s="1001"/>
      <c r="B45" s="1003"/>
      <c r="C45" s="144" t="s">
        <v>347</v>
      </c>
      <c r="D45" s="143"/>
      <c r="E45" s="143"/>
      <c r="F45" s="143"/>
      <c r="G45" s="145"/>
      <c r="H45" s="143"/>
      <c r="I45" s="143"/>
      <c r="J45" s="143"/>
      <c r="K45" s="915"/>
      <c r="L45" s="916"/>
      <c r="M45" s="953">
        <f>IF($K45="○",VLOOKUP(#REF!,単価表,37,0),0)</f>
        <v>0</v>
      </c>
      <c r="N45" s="954"/>
      <c r="O45" s="953">
        <f>IF($K45="○",VLOOKUP(#REF!,単価表,37,0),0)</f>
        <v>0</v>
      </c>
      <c r="P45" s="955"/>
      <c r="Q45" s="961">
        <f>IF($K45="○",VLOOKUP(#REF!,単価表,37,0),0)</f>
        <v>0</v>
      </c>
      <c r="R45" s="954"/>
      <c r="S45" s="953">
        <f>IF($K45="○",VLOOKUP(#REF!,単価表,37,0),0)</f>
        <v>0</v>
      </c>
      <c r="T45" s="955"/>
      <c r="U45" s="961">
        <f>IF($K45="○",VLOOKUP(#REF!,単価表,37,0),0)</f>
        <v>0</v>
      </c>
      <c r="V45" s="954"/>
      <c r="W45" s="953">
        <f>IF($K45="○",VLOOKUP(#REF!,単価表,37,0),0)</f>
        <v>0</v>
      </c>
      <c r="X45" s="955"/>
      <c r="Y45" s="961">
        <f>IF($K45="○",VLOOKUP(#REF!,単価表,37,0),0)</f>
        <v>0</v>
      </c>
      <c r="Z45" s="954"/>
      <c r="AA45" s="953">
        <f>IF($K45="○",VLOOKUP(#REF!,単価表,37,0),0)</f>
        <v>0</v>
      </c>
      <c r="AB45" s="955"/>
      <c r="AC45" s="961">
        <f>IF($K45="○",VLOOKUP(#REF!,単価表,37,0),0)</f>
        <v>0</v>
      </c>
      <c r="AD45" s="954"/>
      <c r="AE45" s="953">
        <f>IF($K45="○",VLOOKUP(#REF!,単価表,37,0),0)</f>
        <v>0</v>
      </c>
      <c r="AF45" s="992"/>
    </row>
    <row r="46" spans="1:40" ht="14.25" thickBot="1">
      <c r="A46" s="1001"/>
      <c r="B46" s="1003"/>
      <c r="C46" s="146" t="s">
        <v>348</v>
      </c>
      <c r="D46" s="147"/>
      <c r="E46" s="147"/>
      <c r="F46" s="147"/>
      <c r="G46" s="148"/>
      <c r="H46" s="147"/>
      <c r="I46" s="147"/>
      <c r="J46" s="147"/>
      <c r="K46" s="920"/>
      <c r="L46" s="921"/>
      <c r="M46" s="956">
        <f>IF($K46="○",VLOOKUP(#REF!,単価表,49,0),0)</f>
        <v>0</v>
      </c>
      <c r="N46" s="957"/>
      <c r="O46" s="958">
        <f>IF($K46="○",VLOOKUP(#REF!,単価表,49,0),0)</f>
        <v>0</v>
      </c>
      <c r="P46" s="959"/>
      <c r="Q46" s="960">
        <f>IF($K46="○",VLOOKUP(#REF!,単価表,49,0),0)</f>
        <v>0</v>
      </c>
      <c r="R46" s="957"/>
      <c r="S46" s="958">
        <f>IF($K46="○",VLOOKUP(#REF!,単価表,49,0),0)</f>
        <v>0</v>
      </c>
      <c r="T46" s="959"/>
      <c r="U46" s="960">
        <f>IF($K46="○",VLOOKUP(#REF!,単価表,49,0),0)</f>
        <v>0</v>
      </c>
      <c r="V46" s="957"/>
      <c r="W46" s="958">
        <f>IF($K46="○",VLOOKUP(#REF!,単価表,49,0),0)</f>
        <v>0</v>
      </c>
      <c r="X46" s="959"/>
      <c r="Y46" s="960">
        <f>IF($K46="○",VLOOKUP(#REF!,単価表,49,0),0)</f>
        <v>0</v>
      </c>
      <c r="Z46" s="957"/>
      <c r="AA46" s="958">
        <f>IF($K46="○",VLOOKUP(#REF!,単価表,49,0),0)</f>
        <v>0</v>
      </c>
      <c r="AB46" s="959"/>
      <c r="AC46" s="960">
        <f>IF($K46="○",VLOOKUP(#REF!,単価表,49,0),0)</f>
        <v>0</v>
      </c>
      <c r="AD46" s="957"/>
      <c r="AE46" s="958">
        <f>IF($K46="○",VLOOKUP(#REF!,単価表,49,0),0)</f>
        <v>0</v>
      </c>
      <c r="AF46" s="978"/>
    </row>
    <row r="47" spans="1:40" ht="15" thickTop="1" thickBot="1">
      <c r="A47" s="1001"/>
      <c r="B47" s="1003"/>
      <c r="C47" s="129"/>
      <c r="D47" s="129"/>
      <c r="E47" s="129"/>
      <c r="F47" s="129"/>
      <c r="G47" s="149"/>
      <c r="H47" s="129"/>
      <c r="I47" s="129"/>
      <c r="J47" s="149"/>
      <c r="K47" s="979" t="s">
        <v>349</v>
      </c>
      <c r="L47" s="980"/>
      <c r="M47" s="972"/>
      <c r="N47" s="973"/>
      <c r="O47" s="976"/>
      <c r="P47" s="981"/>
      <c r="Q47" s="982"/>
      <c r="R47" s="981"/>
      <c r="S47" s="973"/>
      <c r="T47" s="975"/>
      <c r="U47" s="972"/>
      <c r="V47" s="973"/>
      <c r="W47" s="976"/>
      <c r="X47" s="981"/>
      <c r="Y47" s="982"/>
      <c r="Z47" s="981"/>
      <c r="AA47" s="973"/>
      <c r="AB47" s="975"/>
      <c r="AC47" s="972"/>
      <c r="AD47" s="973"/>
      <c r="AE47" s="976"/>
      <c r="AF47" s="977"/>
    </row>
    <row r="48" spans="1:40" ht="39" customHeight="1">
      <c r="A48" s="1001"/>
      <c r="B48" s="962" t="s">
        <v>350</v>
      </c>
      <c r="C48" s="965" t="s">
        <v>680</v>
      </c>
      <c r="D48" s="940"/>
      <c r="E48" s="940"/>
      <c r="F48" s="940"/>
      <c r="G48" s="940"/>
      <c r="H48" s="940"/>
      <c r="I48" s="940"/>
      <c r="J48" s="966"/>
      <c r="K48" s="967"/>
      <c r="L48" s="968"/>
      <c r="M48" s="937">
        <f>-IF($K48="○",VLOOKUP(#REF!,単価表,62,0),0)</f>
        <v>0</v>
      </c>
      <c r="N48" s="951"/>
      <c r="O48" s="937">
        <f>-IF($K48="○",VLOOKUP(#REF!,単価表,62,0),0)</f>
        <v>0</v>
      </c>
      <c r="P48" s="949"/>
      <c r="Q48" s="950">
        <f>-IF($K48="○",VLOOKUP(#REF!,単価表,62,0),0)</f>
        <v>0</v>
      </c>
      <c r="R48" s="951"/>
      <c r="S48" s="937">
        <f>-IF($K48="○",VLOOKUP(#REF!,単価表,62,0),0)</f>
        <v>0</v>
      </c>
      <c r="T48" s="949"/>
      <c r="U48" s="950">
        <f>-IF($K48="○",VLOOKUP(#REF!,単価表,62,0),0)</f>
        <v>0</v>
      </c>
      <c r="V48" s="951"/>
      <c r="W48" s="937">
        <f>-IF($K48="○",VLOOKUP(#REF!,単価表,62,0),0)</f>
        <v>0</v>
      </c>
      <c r="X48" s="949"/>
      <c r="Y48" s="950">
        <f>-IF($K48="○",VLOOKUP(#REF!,単価表,62,0),0)</f>
        <v>0</v>
      </c>
      <c r="Z48" s="951"/>
      <c r="AA48" s="937">
        <f>-IF($K48="○",VLOOKUP(#REF!,単価表,62,0),0)</f>
        <v>0</v>
      </c>
      <c r="AB48" s="949"/>
      <c r="AC48" s="950">
        <f>-IF($K48="○",VLOOKUP(#REF!,単価表,62,0),0)</f>
        <v>0</v>
      </c>
      <c r="AD48" s="951"/>
      <c r="AE48" s="937">
        <f>-IF($K48="○",VLOOKUP(#REF!,単価表,62,0),0)</f>
        <v>0</v>
      </c>
      <c r="AF48" s="938"/>
      <c r="AJ48" s="180"/>
      <c r="AK48" s="150"/>
      <c r="AL48" s="150"/>
    </row>
    <row r="49" spans="1:38" ht="27.75" customHeight="1">
      <c r="A49" s="1001"/>
      <c r="B49" s="963"/>
      <c r="C49" s="939" t="s">
        <v>681</v>
      </c>
      <c r="D49" s="940"/>
      <c r="E49" s="940"/>
      <c r="F49" s="940"/>
      <c r="G49" s="940"/>
      <c r="H49" s="940"/>
      <c r="I49" s="940"/>
      <c r="J49" s="940"/>
      <c r="K49" s="941"/>
      <c r="L49" s="942"/>
      <c r="M49" s="943">
        <f>-IF($K$49="1日",IF((M42+M43+M45)*VLOOKUP(#REF!,単価表,53,0)&lt;10,INT((M42+M43+M45)*VLOOKUP(#REF!,単価表,53,0)),ROUNDDOWN((M42+M43+M45)*VLOOKUP(#REF!,単価表,53,0),-1)),IF($K$49="2日",IF((M42+M43+M45)*VLOOKUP(#REF!,単価表,54,0)&lt;10,INT((M42+M43+M45)*VLOOKUP(#REF!,単価表,54,0)),ROUNDDOWN((M42+M43+M45)*VLOOKUP(#REF!,単価表,54,0),-1)),IF($K$49="3日以上",IF((M42+M43+M45)*VLOOKUP(#REF!,単価表,55,0)&lt;10,INT((M42+M43+M45)*VLOOKUP(#REF!,単価表,55,0)),ROUNDDOWN((M42+M43+M45)*VLOOKUP(#REF!,単価表,55,0),-1)),IF($K$49="全て",IF((M42+M43+M45)*VLOOKUP(#REF!,単価表,56,0)&lt;10,INT((M42+M43+M45)*VLOOKUP(#REF!,単価表,56,0)),ROUNDDOWN((M42+M43+M45)*VLOOKUP(#REF!,単価表,56,0),-1)),0))))</f>
        <v>0</v>
      </c>
      <c r="N49" s="943"/>
      <c r="O49" s="944">
        <f>-IF($K$49="1日",IF((O42+O43+O45)*VLOOKUP(#REF!,単価表,53,0)&lt;10,INT((O42+O43+O45)*VLOOKUP(#REF!,単価表,53,0)),ROUNDDOWN((O42+O43+O45)*VLOOKUP(#REF!,単価表,53,0),-1)),IF($K$49="2日",IF((O42+O43+O45)*VLOOKUP(#REF!,単価表,54,0)&lt;10,INT((O42+O43+O45)*VLOOKUP(#REF!,単価表,54,0)),ROUNDDOWN((O42+O43+O45)*VLOOKUP(#REF!,単価表,54,0),-1)),IF($K$49="3日以上",IF((O42+O43+O45)*VLOOKUP(#REF!,単価表,55,0)&lt;10,INT((O42+O43+O45)*VLOOKUP(#REF!,単価表,55,0)),ROUNDDOWN((O42+O43+O45)*VLOOKUP(#REF!,単価表,55,0),-1)),IF($K$49="全て",IF((O42+O43+O45)*VLOOKUP(#REF!,単価表,56,0)&lt;10,INT((O42+O43+O45)*VLOOKUP(#REF!,単価表,56,0)),ROUNDDOWN((O42+O43+O45)*VLOOKUP(#REF!,単価表,56,0),-1)),0))))</f>
        <v>0</v>
      </c>
      <c r="P49" s="945"/>
      <c r="Q49" s="943">
        <f>-IF($K$49="1日",IF((Q42+Q43+Q45)*VLOOKUP(#REF!,単価表,53,0)&lt;10,INT((Q42+Q43+Q45)*VLOOKUP(#REF!,単価表,53,0)),ROUNDDOWN((Q42+Q43+Q45)*VLOOKUP(#REF!,単価表,53,0),-1)),IF($K$49="2日",IF((Q42+Q43+Q45)*VLOOKUP(#REF!,単価表,54,0)&lt;10,INT((Q42+Q43+Q45)*VLOOKUP(#REF!,単価表,54,0)),ROUNDDOWN((Q42+Q43+Q45)*VLOOKUP(#REF!,単価表,54,0),-1)),IF($K$49="3日以上",IF((Q42+Q43+Q45)*VLOOKUP(#REF!,単価表,55,0)&lt;10,INT((Q42+Q43+Q45)*VLOOKUP(#REF!,単価表,55,0)),ROUNDDOWN((Q42+Q43+Q45)*VLOOKUP(#REF!,単価表,55,0),-1)),IF($K$49="全て",IF((Q42+Q43+Q45)*VLOOKUP(#REF!,単価表,56,0)&lt;10,INT((Q42+Q43+Q45)*VLOOKUP(#REF!,単価表,56,0)),ROUNDDOWN((Q42+Q43+Q45)*VLOOKUP(#REF!,単価表,56,0),-1)),0))))</f>
        <v>0</v>
      </c>
      <c r="R49" s="943"/>
      <c r="S49" s="944">
        <f>-IF($K$49="1日",IF((S42+S43+S45)*VLOOKUP(#REF!,単価表,53,0)&lt;10,INT((S42+S43+S45)*VLOOKUP(#REF!,単価表,53,0)),ROUNDDOWN((S42+S43+S45)*VLOOKUP(#REF!,単価表,53,0),-1)),IF($K$49="2日",IF((S42+S43+S45)*VLOOKUP(#REF!,単価表,54,0)&lt;10,INT((S42+S43+S45)*VLOOKUP(#REF!,単価表,54,0)),ROUNDDOWN((S42+S43+S45)*VLOOKUP(#REF!,単価表,54,0),-1)),IF($K$49="3日以上",IF((S42+S43+S45)*VLOOKUP(#REF!,単価表,55,0)&lt;10,INT((S42+S43+S45)*VLOOKUP(#REF!,単価表,55,0)),ROUNDDOWN((S42+S43+S45)*VLOOKUP(#REF!,単価表,55,0),-1)),IF($K$49="全て",IF((S42+S43+S45)*VLOOKUP(#REF!,単価表,56,0)&lt;10,INT((S42+S43+S45)*VLOOKUP(#REF!,単価表,56,0)),ROUNDDOWN((S42+S43+S45)*VLOOKUP(#REF!,単価表,56,0),-1)),0))))</f>
        <v>0</v>
      </c>
      <c r="T49" s="945"/>
      <c r="U49" s="946">
        <f>-IF($K$49="1日",IF((U42+U43+U45)*VLOOKUP(#REF!,単価表,53,0)&lt;10,INT((U42+U43+U45)*VLOOKUP(#REF!,単価表,53,0)),ROUNDDOWN((U42+U43+U45)*VLOOKUP(#REF!,単価表,53,0),-1)),IF($K$49="2日",IF((U42+U43+U45)*VLOOKUP(#REF!,単価表,54,0)&lt;10,INT((U42+U43+U45)*VLOOKUP(#REF!,単価表,54,0)),ROUNDDOWN((U42+U43+U45)*VLOOKUP(#REF!,単価表,54,0),-1)),IF($K$49="3日以上",IF((U42+U43+U45)*VLOOKUP(#REF!,単価表,55,0)&lt;10,INT((U42+U43+U45)*VLOOKUP(#REF!,単価表,55,0)),ROUNDDOWN((U42+U43+U45)*VLOOKUP(#REF!,単価表,55,0),-1)),IF($K$49="全て",IF((U42+U43+U45)*VLOOKUP(#REF!,単価表,56,0)&lt;10,INT((U42+U43+U45)*VLOOKUP(#REF!,単価表,56,0)),ROUNDDOWN((U42+U43+U45)*VLOOKUP(#REF!,単価表,56,0),-1)),0))))</f>
        <v>0</v>
      </c>
      <c r="V49" s="947"/>
      <c r="W49" s="947">
        <f>-IF($K$49="1日",IF((W42+W43+W45)*VLOOKUP(#REF!,単価表,53,0)&lt;10,INT((W42+W43+W45)*VLOOKUP(#REF!,単価表,53,0)),ROUNDDOWN((W42+W43+W45)*VLOOKUP(#REF!,単価表,53,0),-1)),IF($K$49="2日",IF((W42+W43+W45)*VLOOKUP(#REF!,単価表,54,0)&lt;10,INT((W42+W43+W45)*VLOOKUP(#REF!,単価表,54,0)),ROUNDDOWN((W42+W43+W45)*VLOOKUP(#REF!,単価表,54,0),-1)),IF($K$49="3日以上",IF((W42+W43+W45)*VLOOKUP(#REF!,単価表,55,0)&lt;10,INT((W42+W43+W45)*VLOOKUP(#REF!,単価表,55,0)),ROUNDDOWN((W42+W43+W45)*VLOOKUP(#REF!,単価表,55,0),-1)),IF($K$49="全て",IF((W42+W43+W45)*VLOOKUP(#REF!,単価表,56,0)&lt;10,INT((W42+W43+W45)*VLOOKUP(#REF!,単価表,56,0)),ROUNDDOWN((W42+W43+W45)*VLOOKUP(#REF!,単価表,56,0),-1)),0))))</f>
        <v>0</v>
      </c>
      <c r="X49" s="948"/>
      <c r="Y49" s="943">
        <f>-IF($K$49="1日",IF((Y42+Y43+Y45)*VLOOKUP(#REF!,単価表,53,0)&lt;10,INT((Y42+Y43+Y45)*VLOOKUP(#REF!,単価表,53,0)),ROUNDDOWN((Y42+Y43+Y45)*VLOOKUP(#REF!,単価表,53,0),-1)),IF($K$49="2日",IF((Y42+Y43+Y45)*VLOOKUP(#REF!,単価表,54,0)&lt;10,INT((Y42+Y43+Y45)*VLOOKUP(#REF!,単価表,54,0)),ROUNDDOWN((Y42+Y43+Y45)*VLOOKUP(#REF!,単価表,54,0),-1)),IF($K$49="3日以上",IF((Y42+Y43+Y45)*VLOOKUP(#REF!,単価表,55,0)&lt;10,INT((Y42+Y43+Y45)*VLOOKUP(#REF!,単価表,55,0)),ROUNDDOWN((Y42+Y43+Y45)*VLOOKUP(#REF!,単価表,55,0),-1)),IF($K$49="全て",IF((Y42+Y43+Y45)*VLOOKUP(#REF!,単価表,56,0)&lt;10,INT((Y42+Y43+Y45)*VLOOKUP(#REF!,単価表,56,0)),ROUNDDOWN((Y42+Y43+Y45)*VLOOKUP(#REF!,単価表,56,0),-1)),0))))</f>
        <v>0</v>
      </c>
      <c r="Z49" s="943"/>
      <c r="AA49" s="948">
        <f>-IF($K$49="1日",IF((AA42+AA43+AA45)*VLOOKUP(#REF!,単価表,53,0)&lt;10,INT((AA42+AA43+AA45)*VLOOKUP(#REF!,単価表,53,0)),ROUNDDOWN((AA42+AA43+AA45)*VLOOKUP(#REF!,単価表,53,0),-1)),IF($K$49="2日",IF((AA42+AA43+AA45)*VLOOKUP(#REF!,単価表,54,0)&lt;10,INT((AA42+AA43+AA45)*VLOOKUP(#REF!,単価表,54,0)),ROUNDDOWN((AA42+AA43+AA45)*VLOOKUP(#REF!,単価表,54,0),-1)),IF($K$49="3日以上",IF((AA42+AA43+AA45)*VLOOKUP(#REF!,単価表,55,0)&lt;10,INT((AA42+AA43+AA45)*VLOOKUP(#REF!,単価表,55,0)),ROUNDDOWN((AA42+AA43+AA45)*VLOOKUP(#REF!,単価表,55,0),-1)),IF($K$49="全て",IF((AA42+AA43+AA45)*VLOOKUP(#REF!,単価表,56,0)&lt;10,INT((AA42+AA43+AA45)*VLOOKUP(#REF!,単価表,56,0)),ROUNDDOWN((AA42+AA43+AA45)*VLOOKUP(#REF!,単価表,56,0),-1)),0))))</f>
        <v>0</v>
      </c>
      <c r="AB49" s="952"/>
      <c r="AC49" s="952">
        <f>-IF($K$49="1日",IF((AC42+AC43+AC45)*VLOOKUP(#REF!,単価表,53,0)&lt;10,INT((AC42+AC43+AC45)*VLOOKUP(#REF!,単価表,53,0)),ROUNDDOWN((AC42+AC43+AC45)*VLOOKUP(#REF!,単価表,53,0),-1)),IF($K$49="2日",IF((AC42+AC43+AC45)*VLOOKUP(#REF!,単価表,54,0)&lt;10,INT((AC42+AC43+AC45)*VLOOKUP(#REF!,単価表,54,0)),ROUNDDOWN((AC42+AC43+AC45)*VLOOKUP(#REF!,単価表,54,0),-1)),IF($K$49="3日以上",IF((AC42+AC43+AC45)*VLOOKUP(#REF!,単価表,55,0)&lt;10,INT((AC42+AC43+AC45)*VLOOKUP(#REF!,単価表,55,0)),ROUNDDOWN((AC42+AC43+AC45)*VLOOKUP(#REF!,単価表,55,0),-1)),IF($K$49="全て",IF((AC42+AC43+AC45)*VLOOKUP(#REF!,単価表,56,0)&lt;10,INT((AC42+AC43+AC45)*VLOOKUP(#REF!,単価表,56,0)),ROUNDDOWN((AC42+AC43+AC45)*VLOOKUP(#REF!,単価表,56,0),-1)),0))))</f>
        <v>0</v>
      </c>
      <c r="AD49" s="946"/>
      <c r="AE49" s="944">
        <f>-IF($K$49="1日",IF((AE42+AE43+AE45)*VLOOKUP(#REF!,単価表,53,0)&lt;10,INT((AE42+AE43+AE45)*VLOOKUP(#REF!,単価表,53,0)),ROUNDDOWN((AE42+AE43+AE45)*VLOOKUP(#REF!,単価表,53,0),-1)),IF($K$49="2日",IF((AE42+AE43+AE45)*VLOOKUP(#REF!,単価表,54,0)&lt;10,INT((AE42+AE43+AE45)*VLOOKUP(#REF!,単価表,54,0)),ROUNDDOWN((AE42+AE43+AE45)*VLOOKUP(#REF!,単価表,54,0),-1)),IF($K$49="3日以上",IF((AE42+AE43+AE45)*VLOOKUP(#REF!,単価表,55,0)&lt;10,INT((AE42+AE43+AE45)*VLOOKUP(#REF!,単価表,55,0)),ROUNDDOWN((AE42+AE43+AE45)*VLOOKUP(#REF!,単価表,55,0),-1)),IF($K$49="全て",IF((AE42+AE43+AE45)*VLOOKUP(#REF!,単価表,56,0)&lt;10,INT((AE42+AE43+AE45)*VLOOKUP(#REF!,単価表,56,0)),ROUNDDOWN((AE42+AE43+AE45)*VLOOKUP(#REF!,単価表,56,0),-1)),0))))</f>
        <v>0</v>
      </c>
      <c r="AF49" s="945"/>
      <c r="AJ49" s="180"/>
      <c r="AK49" s="150"/>
      <c r="AL49" s="150"/>
    </row>
    <row r="50" spans="1:38" ht="14.25" customHeight="1" thickBot="1">
      <c r="A50" s="1001"/>
      <c r="B50" s="963"/>
      <c r="C50" s="974" t="s">
        <v>351</v>
      </c>
      <c r="D50" s="974"/>
      <c r="E50" s="974"/>
      <c r="F50" s="974"/>
      <c r="G50" s="974"/>
      <c r="H50" s="974"/>
      <c r="I50" s="974"/>
      <c r="J50" s="974"/>
      <c r="K50" s="920"/>
      <c r="L50" s="921"/>
      <c r="M50" s="927">
        <f>-IF($K50="○",IF(((M42+M43+M44+M45+M46+M48)+M49)*(1-VLOOKUP(#REF!,単価表,58,0))&lt;10,INT(((M42+M43+M44+M45+M46+M48)+M49)*(1-VLOOKUP(#REF!,単価表,58,0))),ROUNDDOWN(((M42+M43+M44+M45+M46+M48)+M49)*(1-VLOOKUP(#REF!,単価表,58,0)),-1)),0)</f>
        <v>0</v>
      </c>
      <c r="N50" s="929"/>
      <c r="O50" s="927">
        <f>-IF($K50="○",IF(((O42+O43+O44+O45+O46+O48)+O49)*(1-VLOOKUP(#REF!,単価表,58,0))&lt;10,INT(((O42+O43+O44+O45+O46+O48)+O49)*(1-VLOOKUP(#REF!,単価表,58,0))),ROUNDDOWN(((O42+O43+O44+O45+O46+O48)+O49)*(1-VLOOKUP(#REF!,単価表,58,0)),-1)),0)</f>
        <v>0</v>
      </c>
      <c r="P50" s="927"/>
      <c r="Q50" s="928">
        <f>-IF($K50="○",IF(((Q42+Q43+Q44+Q45+Q46+Q48)+Q49)*(1-VLOOKUP(#REF!,単価表,58,0))&lt;10,INT(((Q42+Q43+Q44+Q45+Q46+Q48)+Q49)*(1-VLOOKUP(#REF!,単価表,58,0))),ROUNDDOWN(((Q42+Q43+Q44+Q45+Q46+Q48)+Q49)*(1-VLOOKUP(#REF!,単価表,58,0)),-1)),0)</f>
        <v>0</v>
      </c>
      <c r="R50" s="929"/>
      <c r="S50" s="927">
        <f>-IF($K50="○",IF(((S42+S43+S44+S45+S46+S48)+S49)*(1-VLOOKUP(#REF!,単価表,58,0))&lt;10,INT(((S42+S43+S44+S45+S46+S48)+S49)*(1-VLOOKUP(#REF!,単価表,58,0))),ROUNDDOWN(((S42+S43+S44+S45+S46+S48)+S49)*(1-VLOOKUP(#REF!,単価表,58,0)),-1)),0)</f>
        <v>0</v>
      </c>
      <c r="T50" s="930"/>
      <c r="U50" s="927">
        <f>-IF($K50="○",IF(((U42+U43+U44+U45+U46+U48)+U49)*(1-VLOOKUP(#REF!,単価表,58,0))&lt;10,INT(((U42+U43+U44+U45+U46+U48)+U49)*(1-VLOOKUP(#REF!,単価表,58,0))),ROUNDDOWN(((U42+U43+U44+U45+U46+U48)+U49)*(1-VLOOKUP(#REF!,単価表,58,0)),-1)),0)</f>
        <v>0</v>
      </c>
      <c r="V50" s="929"/>
      <c r="W50" s="927">
        <f>-IF($K50="○",IF(((W42+W43+W44+W45+W46+W48)+W49)*(1-VLOOKUP(#REF!,単価表,58,0))&lt;10,INT(((W42+W43+W44+W45+W46+W48)+W49)*(1-VLOOKUP(#REF!,単価表,58,0))),ROUNDDOWN(((W42+W43+W44+W45+W46+W48)+W49)*(1-VLOOKUP(#REF!,単価表,58,0)),-1)),0)</f>
        <v>0</v>
      </c>
      <c r="X50" s="927"/>
      <c r="Y50" s="928">
        <f>-IF($K50="○",IF(((Y42+Y43+Y44+Y45+Y46+Y48)+Y49)*(1-VLOOKUP(#REF!,単価表,58,0))&lt;10,INT(((Y42+Y43+Y44+Y45+Y46+Y48)+Y49)*(1-VLOOKUP(#REF!,単価表,58,0))),ROUNDDOWN(((Y42+Y43+Y44+Y45+Y46+Y48)+Y49)*(1-VLOOKUP(#REF!,単価表,58,0)),-1)),0)</f>
        <v>0</v>
      </c>
      <c r="Z50" s="929"/>
      <c r="AA50" s="927">
        <f>-IF($K50="○",IF(((AA42+AA43+AA44+AA45+AA46+AA48)+AA49)*(1-VLOOKUP(#REF!,単価表,58,0))&lt;10,INT(((AA42+AA43+AA44+AA45+AA46+AA48)+AA49)*(1-VLOOKUP(#REF!,単価表,58,0))),ROUNDDOWN(((AA42+AA43+AA44+AA45+AA46+AA48)+AA49)*(1-VLOOKUP(#REF!,単価表,58,0)),-1)),0)</f>
        <v>0</v>
      </c>
      <c r="AB50" s="930"/>
      <c r="AC50" s="927">
        <f>-IF($K50="○",IF(((AC42+AC43+AC44+AC45+AC46+AC48)+AC49)*(1-VLOOKUP(#REF!,単価表,58,0))&lt;10,INT(((AC42+AC43+AC44+AC45+AC46+AC48)+AC49)*(1-VLOOKUP(#REF!,単価表,58,0))),ROUNDDOWN(((AC42+AC43+AC44+AC45+AC46+AC48)+AC49)*(1-VLOOKUP(#REF!,単価表,58,0)),-1)),0)</f>
        <v>0</v>
      </c>
      <c r="AD50" s="929"/>
      <c r="AE50" s="931">
        <f>-IF($K50="○",IF(((AE42+AE43+AE44+AE45+AE46+AE48)+AE49)*(1-VLOOKUP(#REF!,単価表,58,0))&lt;10,INT(((AE42+AE43+AE44+AE45+AE46+AE48)+AE49)*(1-VLOOKUP(#REF!,単価表,58,0))),ROUNDDOWN(((AE42+AE43+AE44+AE45+AE46+AE48)+AE49)*(1-VLOOKUP(#REF!,単価表,58,0)),-1)),0)</f>
        <v>0</v>
      </c>
      <c r="AF50" s="930"/>
      <c r="AJ50" s="180"/>
      <c r="AK50" s="150"/>
      <c r="AL50" s="150"/>
    </row>
    <row r="51" spans="1:38" ht="15" customHeight="1" thickTop="1" thickBot="1">
      <c r="A51" s="1001"/>
      <c r="B51" s="964"/>
      <c r="C51" s="969" t="s">
        <v>682</v>
      </c>
      <c r="D51" s="970"/>
      <c r="E51" s="970"/>
      <c r="F51" s="970"/>
      <c r="G51" s="970"/>
      <c r="H51" s="970"/>
      <c r="I51" s="970"/>
      <c r="J51" s="970"/>
      <c r="K51" s="970"/>
      <c r="L51" s="971"/>
      <c r="M51" s="972">
        <f>M49+M48+M50</f>
        <v>0</v>
      </c>
      <c r="N51" s="973"/>
      <c r="O51" s="924">
        <f>O49+O48+O50</f>
        <v>0</v>
      </c>
      <c r="P51" s="935"/>
      <c r="Q51" s="926">
        <f>Q49+Q48+Q50</f>
        <v>0</v>
      </c>
      <c r="R51" s="924"/>
      <c r="S51" s="924">
        <f>S49+S48+S50</f>
        <v>0</v>
      </c>
      <c r="T51" s="925"/>
      <c r="U51" s="936">
        <f>U49+U48+U50</f>
        <v>0</v>
      </c>
      <c r="V51" s="924"/>
      <c r="W51" s="924">
        <f>W49+W48+W50</f>
        <v>0</v>
      </c>
      <c r="X51" s="935"/>
      <c r="Y51" s="926">
        <f>Y49+Y48+Y50</f>
        <v>0</v>
      </c>
      <c r="Z51" s="924"/>
      <c r="AA51" s="924">
        <f>AA49+AA48+AA50</f>
        <v>0</v>
      </c>
      <c r="AB51" s="925"/>
      <c r="AC51" s="926">
        <f>AC49+AC48+AC50</f>
        <v>0</v>
      </c>
      <c r="AD51" s="924"/>
      <c r="AE51" s="924">
        <f>AE49+AE48+AE50</f>
        <v>0</v>
      </c>
      <c r="AF51" s="925"/>
      <c r="AJ51" s="180"/>
      <c r="AK51" s="150"/>
      <c r="AL51" s="150"/>
    </row>
    <row r="52" spans="1:38">
      <c r="A52" s="1001"/>
      <c r="B52" s="909" t="s">
        <v>352</v>
      </c>
      <c r="C52" s="151" t="s">
        <v>353</v>
      </c>
      <c r="D52" s="151"/>
      <c r="E52" s="151"/>
      <c r="F52" s="151"/>
      <c r="G52" s="152"/>
      <c r="H52" s="151"/>
      <c r="I52" s="151"/>
      <c r="J52" s="151"/>
      <c r="K52" s="910"/>
      <c r="L52" s="911"/>
      <c r="M52" s="912">
        <f>IF($K52="○",IF(#REF!/SUM($M$41:$AF$41)&lt;10,INT(#REF!/SUM($M$41:$AF$41)),ROUNDDOWN(#REF!/SUM($M$41:$AF$41),-1)),0)</f>
        <v>0</v>
      </c>
      <c r="N52" s="913"/>
      <c r="O52" s="913"/>
      <c r="P52" s="913"/>
      <c r="Q52" s="913"/>
      <c r="R52" s="913"/>
      <c r="S52" s="913"/>
      <c r="T52" s="913"/>
      <c r="U52" s="913"/>
      <c r="V52" s="913"/>
      <c r="W52" s="913"/>
      <c r="X52" s="913"/>
      <c r="Y52" s="913"/>
      <c r="Z52" s="913"/>
      <c r="AA52" s="913"/>
      <c r="AB52" s="913"/>
      <c r="AC52" s="913"/>
      <c r="AD52" s="913"/>
      <c r="AE52" s="913"/>
      <c r="AF52" s="914"/>
    </row>
    <row r="53" spans="1:38">
      <c r="A53" s="1001"/>
      <c r="B53" s="909"/>
      <c r="C53" s="143" t="s">
        <v>354</v>
      </c>
      <c r="D53" s="143"/>
      <c r="E53" s="143"/>
      <c r="F53" s="143"/>
      <c r="G53" s="145"/>
      <c r="H53" s="143"/>
      <c r="I53" s="143"/>
      <c r="J53" s="143"/>
      <c r="K53" s="915"/>
      <c r="L53" s="916"/>
      <c r="M53" s="917">
        <f>IF($K53="A",IF(#REF!/SUM(M41:AF41)&lt;10,INT(#REF!/SUM(M41:AF41)),ROUNDDOWN(#REF!/SUM(M41:AF41),-1)),IF($K53="B",IF(#REF!/SUM(M41:AF41)&lt;10,INT(#REF!/SUM(M41:AF41)),ROUNDDOWN(#REF!/SUM(M41:AF41),-1)),0))</f>
        <v>0</v>
      </c>
      <c r="N53" s="918"/>
      <c r="O53" s="918"/>
      <c r="P53" s="918"/>
      <c r="Q53" s="918"/>
      <c r="R53" s="918"/>
      <c r="S53" s="918"/>
      <c r="T53" s="918"/>
      <c r="U53" s="918"/>
      <c r="V53" s="918"/>
      <c r="W53" s="918"/>
      <c r="X53" s="918"/>
      <c r="Y53" s="918"/>
      <c r="Z53" s="918"/>
      <c r="AA53" s="918"/>
      <c r="AB53" s="918"/>
      <c r="AC53" s="918"/>
      <c r="AD53" s="918"/>
      <c r="AE53" s="918"/>
      <c r="AF53" s="919"/>
    </row>
    <row r="54" spans="1:38">
      <c r="A54" s="1001"/>
      <c r="B54" s="909"/>
      <c r="C54" s="153" t="s">
        <v>355</v>
      </c>
      <c r="D54" s="153"/>
      <c r="E54" s="153"/>
      <c r="F54" s="153"/>
      <c r="G54" s="154"/>
      <c r="H54" s="153"/>
      <c r="I54" s="153"/>
      <c r="J54" s="153"/>
      <c r="K54" s="915"/>
      <c r="L54" s="916"/>
      <c r="M54" s="917">
        <f>IF($K54="○",IF(#REF!/SUM($M$41:$AF$41)&lt;10,INT(#REF!/SUM($M$41:$AF$41)),ROUNDDOWN(#REF!/SUM($M$41:$AF$41),-1)),0)</f>
        <v>0</v>
      </c>
      <c r="N54" s="918"/>
      <c r="O54" s="918"/>
      <c r="P54" s="918"/>
      <c r="Q54" s="918"/>
      <c r="R54" s="918"/>
      <c r="S54" s="918"/>
      <c r="T54" s="918"/>
      <c r="U54" s="918"/>
      <c r="V54" s="918"/>
      <c r="W54" s="918"/>
      <c r="X54" s="918"/>
      <c r="Y54" s="918"/>
      <c r="Z54" s="918"/>
      <c r="AA54" s="918"/>
      <c r="AB54" s="918"/>
      <c r="AC54" s="918"/>
      <c r="AD54" s="918"/>
      <c r="AE54" s="918"/>
      <c r="AF54" s="919"/>
    </row>
    <row r="55" spans="1:38" ht="14.25" thickBot="1">
      <c r="A55" s="1001"/>
      <c r="B55" s="909"/>
      <c r="C55" s="147" t="s">
        <v>683</v>
      </c>
      <c r="D55" s="147"/>
      <c r="E55" s="147"/>
      <c r="F55" s="147"/>
      <c r="G55" s="148"/>
      <c r="H55" s="147"/>
      <c r="I55" s="147"/>
      <c r="J55" s="147"/>
      <c r="K55" s="920"/>
      <c r="L55" s="921"/>
      <c r="M55" s="867">
        <f>IF($K55="配置",IF(#REF!/SUM(M41:AF41)&lt;10,INT(#REF!/SUM(M41:AF41)),ROUNDDOWN(#REF!/SUM(M41:AF41),-1)),IF($K55="兼務",IF(#REF!/SUM(M41:AF41)&lt;10,INT(#REF!/SUM(M41:AF41)),ROUNDDOWN(#REF!/SUM(M41:AF41),-1)),0))</f>
        <v>0</v>
      </c>
      <c r="N55" s="868"/>
      <c r="O55" s="868"/>
      <c r="P55" s="868"/>
      <c r="Q55" s="868"/>
      <c r="R55" s="868"/>
      <c r="S55" s="868"/>
      <c r="T55" s="868"/>
      <c r="U55" s="868"/>
      <c r="V55" s="868"/>
      <c r="W55" s="868"/>
      <c r="X55" s="868"/>
      <c r="Y55" s="868"/>
      <c r="Z55" s="868"/>
      <c r="AA55" s="868"/>
      <c r="AB55" s="868"/>
      <c r="AC55" s="868"/>
      <c r="AD55" s="868"/>
      <c r="AE55" s="868"/>
      <c r="AF55" s="869"/>
    </row>
    <row r="56" spans="1:38" ht="14.25" thickTop="1">
      <c r="A56" s="1002"/>
      <c r="B56" s="909"/>
      <c r="C56" s="129"/>
      <c r="D56" s="129"/>
      <c r="E56" s="129"/>
      <c r="F56" s="129"/>
      <c r="G56" s="149"/>
      <c r="H56" s="129"/>
      <c r="I56" s="129"/>
      <c r="J56" s="129"/>
      <c r="K56" s="922" t="s">
        <v>356</v>
      </c>
      <c r="L56" s="923"/>
      <c r="M56" s="932">
        <f>SUM(M52:AF55)</f>
        <v>0</v>
      </c>
      <c r="N56" s="933"/>
      <c r="O56" s="933"/>
      <c r="P56" s="933"/>
      <c r="Q56" s="933"/>
      <c r="R56" s="933"/>
      <c r="S56" s="933"/>
      <c r="T56" s="933"/>
      <c r="U56" s="933"/>
      <c r="V56" s="933"/>
      <c r="W56" s="933"/>
      <c r="X56" s="933"/>
      <c r="Y56" s="933"/>
      <c r="Z56" s="933"/>
      <c r="AA56" s="933"/>
      <c r="AB56" s="933"/>
      <c r="AC56" s="933"/>
      <c r="AD56" s="933"/>
      <c r="AE56" s="933"/>
      <c r="AF56" s="934"/>
    </row>
    <row r="57" spans="1:38" ht="14.25">
      <c r="A57" s="907" t="s">
        <v>684</v>
      </c>
      <c r="B57" s="908"/>
      <c r="C57" s="908"/>
      <c r="D57" s="908"/>
      <c r="E57" s="908"/>
      <c r="F57" s="908"/>
      <c r="G57" s="908"/>
      <c r="H57" s="908"/>
      <c r="I57" s="908"/>
      <c r="J57" s="908"/>
      <c r="K57" s="908"/>
      <c r="L57" s="155" t="s">
        <v>557</v>
      </c>
      <c r="M57" s="898"/>
      <c r="N57" s="897"/>
      <c r="O57" s="897"/>
      <c r="P57" s="900"/>
      <c r="Q57" s="898"/>
      <c r="R57" s="897"/>
      <c r="S57" s="897"/>
      <c r="T57" s="900"/>
      <c r="U57" s="898"/>
      <c r="V57" s="897"/>
      <c r="W57" s="897"/>
      <c r="X57" s="900"/>
      <c r="Y57" s="898"/>
      <c r="Z57" s="897"/>
      <c r="AA57" s="897"/>
      <c r="AB57" s="900"/>
      <c r="AC57" s="898"/>
      <c r="AD57" s="897"/>
      <c r="AE57" s="897"/>
      <c r="AF57" s="900"/>
    </row>
    <row r="58" spans="1:38" ht="14.25">
      <c r="A58" s="849" t="s">
        <v>357</v>
      </c>
      <c r="B58" s="850"/>
      <c r="C58" s="850"/>
      <c r="D58" s="850"/>
      <c r="E58" s="850"/>
      <c r="F58" s="850"/>
      <c r="G58" s="850"/>
      <c r="H58" s="850"/>
      <c r="I58" s="850"/>
      <c r="J58" s="850"/>
      <c r="K58" s="850"/>
      <c r="L58" s="851"/>
      <c r="M58" s="898"/>
      <c r="N58" s="897"/>
      <c r="O58" s="897"/>
      <c r="P58" s="900"/>
      <c r="Q58" s="898"/>
      <c r="R58" s="897"/>
      <c r="S58" s="897"/>
      <c r="T58" s="900"/>
      <c r="U58" s="898"/>
      <c r="V58" s="899"/>
      <c r="W58" s="897"/>
      <c r="X58" s="897"/>
      <c r="Y58" s="898"/>
      <c r="Z58" s="897"/>
      <c r="AA58" s="896"/>
      <c r="AB58" s="897"/>
      <c r="AC58" s="898"/>
      <c r="AD58" s="899"/>
      <c r="AE58" s="897"/>
      <c r="AF58" s="900"/>
    </row>
    <row r="59" spans="1:38" ht="14.25">
      <c r="A59" s="855" t="s">
        <v>358</v>
      </c>
      <c r="B59" s="856"/>
      <c r="C59" s="856"/>
      <c r="D59" s="856"/>
      <c r="E59" s="856"/>
      <c r="F59" s="856"/>
      <c r="G59" s="856"/>
      <c r="H59" s="856"/>
      <c r="I59" s="856"/>
      <c r="J59" s="856"/>
      <c r="K59" s="856"/>
      <c r="L59" s="857"/>
      <c r="M59" s="901">
        <f>M60+M61</f>
        <v>0</v>
      </c>
      <c r="N59" s="902"/>
      <c r="O59" s="902"/>
      <c r="P59" s="902"/>
      <c r="Q59" s="902"/>
      <c r="R59" s="902"/>
      <c r="S59" s="902"/>
      <c r="T59" s="902"/>
      <c r="U59" s="902"/>
      <c r="V59" s="902"/>
      <c r="W59" s="902"/>
      <c r="X59" s="902"/>
      <c r="Y59" s="902"/>
      <c r="Z59" s="902"/>
      <c r="AA59" s="902"/>
      <c r="AB59" s="902"/>
      <c r="AC59" s="902"/>
      <c r="AD59" s="902"/>
      <c r="AE59" s="902"/>
      <c r="AF59" s="903"/>
    </row>
    <row r="60" spans="1:38" ht="14.25">
      <c r="A60" s="156"/>
      <c r="B60" s="849" t="s">
        <v>359</v>
      </c>
      <c r="C60" s="850"/>
      <c r="D60" s="850"/>
      <c r="E60" s="850"/>
      <c r="F60" s="850"/>
      <c r="G60" s="850"/>
      <c r="H60" s="850"/>
      <c r="I60" s="850"/>
      <c r="J60" s="850"/>
      <c r="K60" s="850"/>
      <c r="L60" s="851"/>
      <c r="M60" s="904"/>
      <c r="N60" s="905"/>
      <c r="O60" s="905"/>
      <c r="P60" s="905"/>
      <c r="Q60" s="905"/>
      <c r="R60" s="905"/>
      <c r="S60" s="905"/>
      <c r="T60" s="905"/>
      <c r="U60" s="905"/>
      <c r="V60" s="905"/>
      <c r="W60" s="905"/>
      <c r="X60" s="905"/>
      <c r="Y60" s="905"/>
      <c r="Z60" s="905"/>
      <c r="AA60" s="905"/>
      <c r="AB60" s="905"/>
      <c r="AC60" s="905"/>
      <c r="AD60" s="905"/>
      <c r="AE60" s="905"/>
      <c r="AF60" s="906"/>
      <c r="AG60" s="181" t="s">
        <v>588</v>
      </c>
    </row>
    <row r="61" spans="1:38" ht="14.25">
      <c r="A61" s="157"/>
      <c r="B61" s="855" t="s">
        <v>360</v>
      </c>
      <c r="C61" s="856"/>
      <c r="D61" s="856"/>
      <c r="E61" s="856"/>
      <c r="F61" s="856"/>
      <c r="G61" s="856"/>
      <c r="H61" s="856"/>
      <c r="I61" s="856"/>
      <c r="J61" s="856"/>
      <c r="K61" s="856"/>
      <c r="L61" s="857"/>
      <c r="M61" s="883"/>
      <c r="N61" s="884"/>
      <c r="O61" s="884"/>
      <c r="P61" s="884"/>
      <c r="Q61" s="884"/>
      <c r="R61" s="884"/>
      <c r="S61" s="884"/>
      <c r="T61" s="884"/>
      <c r="U61" s="884"/>
      <c r="V61" s="884"/>
      <c r="W61" s="884"/>
      <c r="X61" s="884"/>
      <c r="Y61" s="884"/>
      <c r="Z61" s="884"/>
      <c r="AA61" s="884"/>
      <c r="AB61" s="884"/>
      <c r="AC61" s="884"/>
      <c r="AD61" s="884"/>
      <c r="AE61" s="884"/>
      <c r="AF61" s="885"/>
      <c r="AG61" s="182" t="s">
        <v>589</v>
      </c>
    </row>
    <row r="62" spans="1:38" s="118" customFormat="1" ht="14.25">
      <c r="A62" s="158"/>
      <c r="B62" s="159"/>
      <c r="C62" s="858" t="s">
        <v>685</v>
      </c>
      <c r="D62" s="859"/>
      <c r="E62" s="859"/>
      <c r="F62" s="859"/>
      <c r="G62" s="859"/>
      <c r="H62" s="859"/>
      <c r="I62" s="859"/>
      <c r="J62" s="859"/>
      <c r="K62" s="859"/>
      <c r="L62" s="860"/>
      <c r="M62" s="886">
        <f>SUM(M58:AF58)*G25*V28</f>
        <v>0</v>
      </c>
      <c r="N62" s="886"/>
      <c r="O62" s="886"/>
      <c r="P62" s="886"/>
      <c r="Q62" s="886"/>
      <c r="R62" s="886"/>
      <c r="S62" s="886"/>
      <c r="T62" s="886"/>
      <c r="U62" s="886"/>
      <c r="V62" s="886"/>
      <c r="W62" s="886"/>
      <c r="X62" s="886"/>
      <c r="Y62" s="886"/>
      <c r="Z62" s="886"/>
      <c r="AA62" s="886"/>
      <c r="AB62" s="886"/>
      <c r="AC62" s="886"/>
      <c r="AD62" s="886"/>
      <c r="AE62" s="886"/>
      <c r="AF62" s="886"/>
    </row>
    <row r="63" spans="1:38" ht="19.5" customHeight="1">
      <c r="A63" s="160"/>
      <c r="B63" s="160"/>
      <c r="C63" s="160"/>
      <c r="D63" s="160"/>
      <c r="E63" s="160"/>
      <c r="F63" s="160"/>
      <c r="G63" s="160"/>
      <c r="H63" s="160"/>
      <c r="I63" s="160"/>
      <c r="J63" s="160"/>
      <c r="K63" s="160"/>
      <c r="L63" s="160"/>
      <c r="M63" s="161"/>
      <c r="N63" s="161"/>
      <c r="O63" s="161"/>
      <c r="P63" s="161"/>
      <c r="Q63" s="161"/>
      <c r="R63" s="162"/>
      <c r="S63" s="162"/>
      <c r="T63" s="162"/>
      <c r="U63" s="161"/>
      <c r="V63" s="163"/>
      <c r="W63" s="163"/>
      <c r="X63" s="163"/>
      <c r="Y63" s="163"/>
      <c r="Z63" s="163"/>
      <c r="AA63" s="163"/>
      <c r="AB63" s="163"/>
      <c r="AC63" s="163"/>
      <c r="AD63" s="163"/>
      <c r="AE63" s="163"/>
      <c r="AF63" s="163"/>
    </row>
    <row r="64" spans="1:38" s="123" customFormat="1" ht="15" customHeight="1" thickBot="1">
      <c r="A64" s="135" t="s">
        <v>686</v>
      </c>
      <c r="B64" s="135"/>
      <c r="C64" s="135"/>
      <c r="D64" s="135"/>
      <c r="E64" s="135"/>
      <c r="F64" s="135"/>
      <c r="G64" s="135"/>
      <c r="H64" s="135"/>
      <c r="I64" s="135"/>
      <c r="J64" s="135"/>
      <c r="K64" s="135"/>
      <c r="L64" s="135"/>
      <c r="M64" s="135"/>
      <c r="N64" s="135"/>
      <c r="O64" s="135"/>
      <c r="P64" s="135"/>
      <c r="Q64" s="135"/>
      <c r="R64" s="135"/>
      <c r="S64" s="135"/>
      <c r="T64" s="135"/>
      <c r="U64" s="135"/>
      <c r="V64" s="135"/>
      <c r="W64" s="135"/>
      <c r="X64" s="135"/>
      <c r="Y64" s="135"/>
      <c r="Z64" s="135"/>
      <c r="AA64" s="135"/>
      <c r="AB64" s="135"/>
      <c r="AC64" s="135"/>
      <c r="AD64" s="135"/>
      <c r="AE64" s="136"/>
      <c r="AF64" s="137"/>
      <c r="AG64" s="138"/>
    </row>
    <row r="65" spans="1:32">
      <c r="A65" s="887" t="s">
        <v>559</v>
      </c>
      <c r="B65" s="888"/>
      <c r="C65" s="888"/>
      <c r="D65" s="888"/>
      <c r="E65" s="888"/>
      <c r="F65" s="888"/>
      <c r="G65" s="888"/>
      <c r="H65" s="888"/>
      <c r="I65" s="888"/>
      <c r="J65" s="888"/>
      <c r="K65" s="889"/>
      <c r="L65" s="890"/>
      <c r="M65" s="891"/>
      <c r="N65" s="891"/>
      <c r="O65" s="891"/>
      <c r="P65" s="892"/>
      <c r="Q65" s="862">
        <f>IF($K65="○",#REF!,0)</f>
        <v>0</v>
      </c>
      <c r="R65" s="863"/>
      <c r="S65" s="863"/>
      <c r="T65" s="864"/>
      <c r="U65" s="862">
        <f>IF($K65="○",#REF!,0)</f>
        <v>0</v>
      </c>
      <c r="V65" s="863"/>
      <c r="W65" s="863"/>
      <c r="X65" s="864"/>
      <c r="Y65" s="893"/>
      <c r="Z65" s="894"/>
      <c r="AA65" s="894"/>
      <c r="AB65" s="895"/>
      <c r="AC65" s="862">
        <f>IF($K65="○",#REF!,0)</f>
        <v>0</v>
      </c>
      <c r="AD65" s="863"/>
      <c r="AE65" s="863"/>
      <c r="AF65" s="864"/>
    </row>
    <row r="66" spans="1:32" ht="14.25" thickBot="1">
      <c r="A66" s="164" t="s">
        <v>560</v>
      </c>
      <c r="B66" s="165"/>
      <c r="C66" s="165"/>
      <c r="D66" s="165"/>
      <c r="E66" s="165"/>
      <c r="F66" s="165"/>
      <c r="G66" s="165"/>
      <c r="H66" s="165"/>
      <c r="I66" s="165"/>
      <c r="J66" s="165"/>
      <c r="K66" s="865" t="str">
        <f>IF(K44&gt;0,"○","－")</f>
        <v>－</v>
      </c>
      <c r="L66" s="866"/>
      <c r="M66" s="867">
        <f>IF($K$66="○",VLOOKUP(#REF!,市休日保育,6,1),0)</f>
        <v>0</v>
      </c>
      <c r="N66" s="868"/>
      <c r="O66" s="868"/>
      <c r="P66" s="868"/>
      <c r="Q66" s="868"/>
      <c r="R66" s="868"/>
      <c r="S66" s="868"/>
      <c r="T66" s="868"/>
      <c r="U66" s="868"/>
      <c r="V66" s="868"/>
      <c r="W66" s="868"/>
      <c r="X66" s="868"/>
      <c r="Y66" s="868"/>
      <c r="Z66" s="868"/>
      <c r="AA66" s="868"/>
      <c r="AB66" s="868"/>
      <c r="AC66" s="868"/>
      <c r="AD66" s="868"/>
      <c r="AE66" s="868"/>
      <c r="AF66" s="869"/>
    </row>
    <row r="67" spans="1:32" ht="14.25" thickTop="1">
      <c r="A67" s="870" t="s">
        <v>361</v>
      </c>
      <c r="B67" s="871"/>
      <c r="C67" s="871"/>
      <c r="D67" s="871"/>
      <c r="E67" s="871"/>
      <c r="F67" s="871"/>
      <c r="G67" s="871"/>
      <c r="H67" s="871"/>
      <c r="I67" s="871"/>
      <c r="J67" s="871"/>
      <c r="K67" s="872" t="s">
        <v>561</v>
      </c>
      <c r="L67" s="873"/>
      <c r="M67" s="874"/>
      <c r="N67" s="875"/>
      <c r="O67" s="875"/>
      <c r="P67" s="876"/>
      <c r="Q67" s="877">
        <f>SUM(Q41:T41)*SUM(Q65:T65)</f>
        <v>0</v>
      </c>
      <c r="R67" s="878"/>
      <c r="S67" s="878"/>
      <c r="T67" s="879"/>
      <c r="U67" s="877">
        <f>SUM(U41:X41)*SUM(U65:X65)</f>
        <v>0</v>
      </c>
      <c r="V67" s="878"/>
      <c r="W67" s="878"/>
      <c r="X67" s="879"/>
      <c r="Y67" s="880"/>
      <c r="Z67" s="881"/>
      <c r="AA67" s="881"/>
      <c r="AB67" s="882"/>
      <c r="AC67" s="877">
        <f>SUM(AC41:AF41)*SUM(AC65:AF65)</f>
        <v>0</v>
      </c>
      <c r="AD67" s="878"/>
      <c r="AE67" s="878"/>
      <c r="AF67" s="879"/>
    </row>
    <row r="68" spans="1:32">
      <c r="A68" s="167" t="s">
        <v>358</v>
      </c>
      <c r="B68" s="168"/>
      <c r="C68" s="168"/>
      <c r="D68" s="168"/>
      <c r="E68" s="168"/>
      <c r="F68" s="168"/>
      <c r="G68" s="168"/>
      <c r="H68" s="168"/>
      <c r="I68" s="168"/>
      <c r="J68" s="152"/>
      <c r="K68" s="166"/>
      <c r="L68" s="152"/>
      <c r="M68" s="846">
        <f>M69+M70</f>
        <v>0</v>
      </c>
      <c r="N68" s="847"/>
      <c r="O68" s="847"/>
      <c r="P68" s="847"/>
      <c r="Q68" s="847"/>
      <c r="R68" s="847"/>
      <c r="S68" s="847"/>
      <c r="T68" s="847"/>
      <c r="U68" s="847"/>
      <c r="V68" s="847"/>
      <c r="W68" s="847"/>
      <c r="X68" s="847"/>
      <c r="Y68" s="847"/>
      <c r="Z68" s="847"/>
      <c r="AA68" s="847"/>
      <c r="AB68" s="847"/>
      <c r="AC68" s="847"/>
      <c r="AD68" s="847"/>
      <c r="AE68" s="847"/>
      <c r="AF68" s="848"/>
    </row>
    <row r="69" spans="1:32">
      <c r="A69" s="156"/>
      <c r="B69" s="849" t="s">
        <v>330</v>
      </c>
      <c r="C69" s="850"/>
      <c r="D69" s="850"/>
      <c r="E69" s="850"/>
      <c r="F69" s="850"/>
      <c r="G69" s="850"/>
      <c r="H69" s="850"/>
      <c r="I69" s="850"/>
      <c r="J69" s="850"/>
      <c r="K69" s="850"/>
      <c r="L69" s="851"/>
      <c r="M69" s="852">
        <f>(SUM(M67:AF67)+M66)*G25*L25</f>
        <v>0</v>
      </c>
      <c r="N69" s="853"/>
      <c r="O69" s="853"/>
      <c r="P69" s="853"/>
      <c r="Q69" s="853"/>
      <c r="R69" s="853"/>
      <c r="S69" s="853"/>
      <c r="T69" s="853"/>
      <c r="U69" s="853"/>
      <c r="V69" s="853"/>
      <c r="W69" s="853"/>
      <c r="X69" s="853"/>
      <c r="Y69" s="853"/>
      <c r="Z69" s="853"/>
      <c r="AA69" s="853"/>
      <c r="AB69" s="853"/>
      <c r="AC69" s="853"/>
      <c r="AD69" s="853"/>
      <c r="AE69" s="853"/>
      <c r="AF69" s="854"/>
    </row>
    <row r="70" spans="1:32">
      <c r="A70" s="157"/>
      <c r="B70" s="855" t="s">
        <v>362</v>
      </c>
      <c r="C70" s="856"/>
      <c r="D70" s="856"/>
      <c r="E70" s="856"/>
      <c r="F70" s="856"/>
      <c r="G70" s="856"/>
      <c r="H70" s="856"/>
      <c r="I70" s="856"/>
      <c r="J70" s="856"/>
      <c r="K70" s="856"/>
      <c r="L70" s="857"/>
      <c r="M70" s="846">
        <f>(SUM(M67:AF67)+M66)*G25*Q25</f>
        <v>0</v>
      </c>
      <c r="N70" s="847"/>
      <c r="O70" s="847"/>
      <c r="P70" s="847"/>
      <c r="Q70" s="847"/>
      <c r="R70" s="847"/>
      <c r="S70" s="847"/>
      <c r="T70" s="847"/>
      <c r="U70" s="847"/>
      <c r="V70" s="847"/>
      <c r="W70" s="847"/>
      <c r="X70" s="847"/>
      <c r="Y70" s="847"/>
      <c r="Z70" s="847"/>
      <c r="AA70" s="847"/>
      <c r="AB70" s="847"/>
      <c r="AC70" s="847"/>
      <c r="AD70" s="847"/>
      <c r="AE70" s="847"/>
      <c r="AF70" s="848"/>
    </row>
    <row r="71" spans="1:32" s="118" customFormat="1">
      <c r="A71" s="158"/>
      <c r="B71" s="159"/>
      <c r="C71" s="858" t="s">
        <v>685</v>
      </c>
      <c r="D71" s="859"/>
      <c r="E71" s="859"/>
      <c r="F71" s="859"/>
      <c r="G71" s="859"/>
      <c r="H71" s="859"/>
      <c r="I71" s="859"/>
      <c r="J71" s="859"/>
      <c r="K71" s="859"/>
      <c r="L71" s="860"/>
      <c r="M71" s="861">
        <f>(SUM(M67:AF67)+M66)*G25*V28</f>
        <v>0</v>
      </c>
      <c r="N71" s="861"/>
      <c r="O71" s="861"/>
      <c r="P71" s="861"/>
      <c r="Q71" s="861"/>
      <c r="R71" s="861"/>
      <c r="S71" s="861"/>
      <c r="T71" s="861"/>
      <c r="U71" s="861"/>
      <c r="V71" s="861"/>
      <c r="W71" s="861"/>
      <c r="X71" s="861"/>
      <c r="Y71" s="861"/>
      <c r="Z71" s="861"/>
      <c r="AA71" s="861"/>
      <c r="AB71" s="861"/>
      <c r="AC71" s="861"/>
      <c r="AD71" s="861"/>
      <c r="AE71" s="861"/>
      <c r="AF71" s="861"/>
    </row>
    <row r="72" spans="1:32">
      <c r="A72" s="118"/>
      <c r="B72" s="118"/>
      <c r="C72" s="118"/>
      <c r="D72" s="118"/>
      <c r="E72" s="118"/>
      <c r="F72" s="118"/>
      <c r="G72" s="118"/>
      <c r="H72" s="118"/>
      <c r="I72" s="118"/>
      <c r="J72" s="118"/>
      <c r="K72" s="118"/>
      <c r="L72" s="118"/>
      <c r="M72" s="118"/>
      <c r="N72" s="118"/>
      <c r="O72" s="118"/>
      <c r="P72" s="118"/>
      <c r="Q72" s="118"/>
      <c r="R72" s="118"/>
      <c r="S72" s="118"/>
      <c r="T72" s="118"/>
      <c r="U72" s="118"/>
      <c r="V72" s="118"/>
      <c r="W72" s="118"/>
      <c r="X72" s="118"/>
      <c r="Y72" s="118"/>
      <c r="Z72" s="118"/>
      <c r="AA72" s="118"/>
      <c r="AB72" s="118"/>
      <c r="AC72" s="118"/>
      <c r="AD72" s="118"/>
      <c r="AE72" s="118"/>
      <c r="AF72" s="118"/>
    </row>
    <row r="73" spans="1:32" ht="17.25" customHeight="1"/>
  </sheetData>
  <sheetProtection algorithmName="SHA-512" hashValue="8xUAbix8IdGoFl19qB5vSr0poYEHMCUBQyP0daYak5NQn24reb1vcWtrEOb35enPyEKGGElY78UzXDtgavn/Vw==" saltValue="UF3AsuUaPJVDWlslqWlgBw==" spinCount="100000" sheet="1" selectLockedCells="1"/>
  <mergeCells count="260">
    <mergeCell ref="B1:AF4"/>
    <mergeCell ref="V8:AF8"/>
    <mergeCell ref="R9:U10"/>
    <mergeCell ref="V9:AF10"/>
    <mergeCell ref="R11:U11"/>
    <mergeCell ref="V11:AF11"/>
    <mergeCell ref="A14:AF14"/>
    <mergeCell ref="S5:T5"/>
    <mergeCell ref="AA5:AF5"/>
    <mergeCell ref="B6:I11"/>
    <mergeCell ref="R6:U6"/>
    <mergeCell ref="V6:X6"/>
    <mergeCell ref="Y6:AC6"/>
    <mergeCell ref="AD6:AF6"/>
    <mergeCell ref="R7:U7"/>
    <mergeCell ref="V7:AF7"/>
    <mergeCell ref="R8:U8"/>
    <mergeCell ref="G23:K24"/>
    <mergeCell ref="L23:P24"/>
    <mergeCell ref="Q23:U24"/>
    <mergeCell ref="V24:Z24"/>
    <mergeCell ref="G25:K25"/>
    <mergeCell ref="L25:P25"/>
    <mergeCell ref="Q25:U25"/>
    <mergeCell ref="V25:Z25"/>
    <mergeCell ref="A17:AF17"/>
    <mergeCell ref="B20:F20"/>
    <mergeCell ref="G20:K20"/>
    <mergeCell ref="L20:P20"/>
    <mergeCell ref="Q20:U20"/>
    <mergeCell ref="V20:Z20"/>
    <mergeCell ref="AA20:AE20"/>
    <mergeCell ref="M30:AF30"/>
    <mergeCell ref="B31:L31"/>
    <mergeCell ref="M31:AF31"/>
    <mergeCell ref="B32:L32"/>
    <mergeCell ref="M32:AF32"/>
    <mergeCell ref="M33:AF33"/>
    <mergeCell ref="G27:K27"/>
    <mergeCell ref="L27:P27"/>
    <mergeCell ref="Q27:U27"/>
    <mergeCell ref="V27:Z27"/>
    <mergeCell ref="G28:K28"/>
    <mergeCell ref="L28:P28"/>
    <mergeCell ref="Q28:U28"/>
    <mergeCell ref="V28:Z28"/>
    <mergeCell ref="B34:L34"/>
    <mergeCell ref="M34:AF34"/>
    <mergeCell ref="B35:L35"/>
    <mergeCell ref="M35:AF35"/>
    <mergeCell ref="A37:J40"/>
    <mergeCell ref="K37:L40"/>
    <mergeCell ref="M37:AF38"/>
    <mergeCell ref="M39:P39"/>
    <mergeCell ref="Q39:T39"/>
    <mergeCell ref="U39:X39"/>
    <mergeCell ref="Y39:AB39"/>
    <mergeCell ref="AC39:AF39"/>
    <mergeCell ref="M40:N40"/>
    <mergeCell ref="O40:P40"/>
    <mergeCell ref="Q40:R40"/>
    <mergeCell ref="S40:T40"/>
    <mergeCell ref="U40:V40"/>
    <mergeCell ref="W40:X40"/>
    <mergeCell ref="Y40:Z40"/>
    <mergeCell ref="AA40:AB40"/>
    <mergeCell ref="AC40:AD40"/>
    <mergeCell ref="AE40:AF40"/>
    <mergeCell ref="A41:J41"/>
    <mergeCell ref="K41:L41"/>
    <mergeCell ref="M41:N41"/>
    <mergeCell ref="O41:P41"/>
    <mergeCell ref="Q41:R41"/>
    <mergeCell ref="S41:T41"/>
    <mergeCell ref="U41:V41"/>
    <mergeCell ref="W41:X41"/>
    <mergeCell ref="Y41:Z41"/>
    <mergeCell ref="AA41:AB41"/>
    <mergeCell ref="AC41:AD41"/>
    <mergeCell ref="AE41:AF41"/>
    <mergeCell ref="A42:A56"/>
    <mergeCell ref="B42:B47"/>
    <mergeCell ref="K42:L42"/>
    <mergeCell ref="M42:N42"/>
    <mergeCell ref="O42:P42"/>
    <mergeCell ref="Q42:R42"/>
    <mergeCell ref="AE42:AF42"/>
    <mergeCell ref="K43:L43"/>
    <mergeCell ref="M43:N43"/>
    <mergeCell ref="O43:P43"/>
    <mergeCell ref="Q43:R43"/>
    <mergeCell ref="S43:T43"/>
    <mergeCell ref="U43:V43"/>
    <mergeCell ref="W43:X43"/>
    <mergeCell ref="Y43:Z43"/>
    <mergeCell ref="AA43:AB43"/>
    <mergeCell ref="S42:T42"/>
    <mergeCell ref="U42:V42"/>
    <mergeCell ref="W42:X42"/>
    <mergeCell ref="Y42:Z42"/>
    <mergeCell ref="AA42:AB42"/>
    <mergeCell ref="K44:L44"/>
    <mergeCell ref="M44:N44"/>
    <mergeCell ref="O44:P44"/>
    <mergeCell ref="Q44:R44"/>
    <mergeCell ref="S44:T44"/>
    <mergeCell ref="U44:V44"/>
    <mergeCell ref="W44:X44"/>
    <mergeCell ref="Y44:Z44"/>
    <mergeCell ref="AA44:AB44"/>
    <mergeCell ref="W45:X45"/>
    <mergeCell ref="Y45:Z45"/>
    <mergeCell ref="AA45:AB45"/>
    <mergeCell ref="AC42:AD42"/>
    <mergeCell ref="AC43:AD43"/>
    <mergeCell ref="AE43:AF43"/>
    <mergeCell ref="AC44:AD44"/>
    <mergeCell ref="AE44:AF44"/>
    <mergeCell ref="AC45:AD45"/>
    <mergeCell ref="AE45:AF45"/>
    <mergeCell ref="AA47:AB47"/>
    <mergeCell ref="AC47:AD47"/>
    <mergeCell ref="AE47:AF47"/>
    <mergeCell ref="W46:X46"/>
    <mergeCell ref="Y46:Z46"/>
    <mergeCell ref="AA46:AB46"/>
    <mergeCell ref="AC46:AD46"/>
    <mergeCell ref="AE46:AF46"/>
    <mergeCell ref="K47:L47"/>
    <mergeCell ref="M47:N47"/>
    <mergeCell ref="O47:P47"/>
    <mergeCell ref="Q47:R47"/>
    <mergeCell ref="S47:T47"/>
    <mergeCell ref="U47:V47"/>
    <mergeCell ref="W47:X47"/>
    <mergeCell ref="Y47:Z47"/>
    <mergeCell ref="B48:B51"/>
    <mergeCell ref="C48:J48"/>
    <mergeCell ref="K48:L48"/>
    <mergeCell ref="M48:N48"/>
    <mergeCell ref="O48:P48"/>
    <mergeCell ref="Q48:R48"/>
    <mergeCell ref="C51:L51"/>
    <mergeCell ref="M51:N51"/>
    <mergeCell ref="O51:P51"/>
    <mergeCell ref="Q51:R51"/>
    <mergeCell ref="C50:J50"/>
    <mergeCell ref="K50:L50"/>
    <mergeCell ref="M50:N50"/>
    <mergeCell ref="O50:P50"/>
    <mergeCell ref="Q50:R50"/>
    <mergeCell ref="K45:L45"/>
    <mergeCell ref="M45:N45"/>
    <mergeCell ref="O45:P45"/>
    <mergeCell ref="K46:L46"/>
    <mergeCell ref="M46:N46"/>
    <mergeCell ref="O46:P46"/>
    <mergeCell ref="Q46:R46"/>
    <mergeCell ref="S46:T46"/>
    <mergeCell ref="U46:V46"/>
    <mergeCell ref="Q45:R45"/>
    <mergeCell ref="S45:T45"/>
    <mergeCell ref="U45:V45"/>
    <mergeCell ref="AE48:AF48"/>
    <mergeCell ref="C49:J49"/>
    <mergeCell ref="K49:L49"/>
    <mergeCell ref="M49:N49"/>
    <mergeCell ref="O49:P49"/>
    <mergeCell ref="Q49:R49"/>
    <mergeCell ref="S49:T49"/>
    <mergeCell ref="U49:V49"/>
    <mergeCell ref="W49:X49"/>
    <mergeCell ref="Y49:Z49"/>
    <mergeCell ref="S48:T48"/>
    <mergeCell ref="U48:V48"/>
    <mergeCell ref="W48:X48"/>
    <mergeCell ref="Y48:Z48"/>
    <mergeCell ref="AA48:AB48"/>
    <mergeCell ref="AC48:AD48"/>
    <mergeCell ref="AA49:AB49"/>
    <mergeCell ref="AC49:AD49"/>
    <mergeCell ref="AE49:AF49"/>
    <mergeCell ref="Y57:Z57"/>
    <mergeCell ref="AA57:AB57"/>
    <mergeCell ref="AA51:AB51"/>
    <mergeCell ref="AC51:AD51"/>
    <mergeCell ref="AE51:AF51"/>
    <mergeCell ref="W50:X50"/>
    <mergeCell ref="Y50:Z50"/>
    <mergeCell ref="AA50:AB50"/>
    <mergeCell ref="AC50:AD50"/>
    <mergeCell ref="AE50:AF50"/>
    <mergeCell ref="M56:AF56"/>
    <mergeCell ref="W51:X51"/>
    <mergeCell ref="Y51:Z51"/>
    <mergeCell ref="S51:T51"/>
    <mergeCell ref="S50:T50"/>
    <mergeCell ref="U50:V50"/>
    <mergeCell ref="U51:V51"/>
    <mergeCell ref="B52:B56"/>
    <mergeCell ref="K52:L52"/>
    <mergeCell ref="M52:AF52"/>
    <mergeCell ref="K53:L53"/>
    <mergeCell ref="M53:AF53"/>
    <mergeCell ref="K54:L54"/>
    <mergeCell ref="M54:AF54"/>
    <mergeCell ref="K55:L55"/>
    <mergeCell ref="M55:AF55"/>
    <mergeCell ref="K56:L56"/>
    <mergeCell ref="AA58:AB58"/>
    <mergeCell ref="AC58:AD58"/>
    <mergeCell ref="AE58:AF58"/>
    <mergeCell ref="A59:L59"/>
    <mergeCell ref="M59:AF59"/>
    <mergeCell ref="B60:L60"/>
    <mergeCell ref="M60:AF60"/>
    <mergeCell ref="AC57:AD57"/>
    <mergeCell ref="AE57:AF57"/>
    <mergeCell ref="A58:L58"/>
    <mergeCell ref="M58:N58"/>
    <mergeCell ref="O58:P58"/>
    <mergeCell ref="Q58:R58"/>
    <mergeCell ref="S58:T58"/>
    <mergeCell ref="U58:V58"/>
    <mergeCell ref="W58:X58"/>
    <mergeCell ref="Y58:Z58"/>
    <mergeCell ref="A57:K57"/>
    <mergeCell ref="M57:N57"/>
    <mergeCell ref="O57:P57"/>
    <mergeCell ref="Q57:R57"/>
    <mergeCell ref="S57:T57"/>
    <mergeCell ref="U57:V57"/>
    <mergeCell ref="W57:X57"/>
    <mergeCell ref="B61:L61"/>
    <mergeCell ref="M61:AF61"/>
    <mergeCell ref="C62:L62"/>
    <mergeCell ref="M62:AF62"/>
    <mergeCell ref="A65:J65"/>
    <mergeCell ref="K65:L65"/>
    <mergeCell ref="M65:P65"/>
    <mergeCell ref="Q65:T65"/>
    <mergeCell ref="U65:X65"/>
    <mergeCell ref="Y65:AB65"/>
    <mergeCell ref="M68:AF68"/>
    <mergeCell ref="B69:L69"/>
    <mergeCell ref="M69:AF69"/>
    <mergeCell ref="B70:L70"/>
    <mergeCell ref="M70:AF70"/>
    <mergeCell ref="C71:L71"/>
    <mergeCell ref="M71:AF71"/>
    <mergeCell ref="AC65:AF65"/>
    <mergeCell ref="K66:L66"/>
    <mergeCell ref="M66:AF66"/>
    <mergeCell ref="A67:J67"/>
    <mergeCell ref="K67:L67"/>
    <mergeCell ref="M67:P67"/>
    <mergeCell ref="Q67:T67"/>
    <mergeCell ref="U67:X67"/>
    <mergeCell ref="Y67:AB67"/>
    <mergeCell ref="AC67:AF67"/>
  </mergeCells>
  <phoneticPr fontId="7"/>
  <conditionalFormatting sqref="K66">
    <cfRule type="containsBlanks" dxfId="23" priority="11">
      <formula>LEN(TRIM(K66))=0</formula>
    </cfRule>
  </conditionalFormatting>
  <conditionalFormatting sqref="K66">
    <cfRule type="containsBlanks" dxfId="22" priority="10">
      <formula>LEN(TRIM(K66))=0</formula>
    </cfRule>
  </conditionalFormatting>
  <conditionalFormatting sqref="K66">
    <cfRule type="containsBlanks" dxfId="21" priority="9">
      <formula>LEN(TRIM(K66))=0</formula>
    </cfRule>
  </conditionalFormatting>
  <conditionalFormatting sqref="Y6 Q20:U20 G20:K20 G25:K25 V25:Z25 M41:AF41 K52:L53 K65:L65 K55:L55 K54 K42:L46 K48:L48 K50:L50">
    <cfRule type="containsBlanks" dxfId="20" priority="6">
      <formula>LEN(TRIM(G6))=0</formula>
    </cfRule>
  </conditionalFormatting>
  <conditionalFormatting sqref="R63:T63 V63:AF63">
    <cfRule type="cellIs" dxfId="19" priority="5" operator="equal">
      <formula>0</formula>
    </cfRule>
  </conditionalFormatting>
  <conditionalFormatting sqref="V7:AF7 V11:AF11 V8:V9">
    <cfRule type="containsBlanks" dxfId="18" priority="4">
      <formula>LEN(TRIM(V7))=0</formula>
    </cfRule>
  </conditionalFormatting>
  <conditionalFormatting sqref="K49:L49">
    <cfRule type="expression" dxfId="17" priority="3">
      <formula>$K$49=""</formula>
    </cfRule>
  </conditionalFormatting>
  <conditionalFormatting sqref="G27:G28">
    <cfRule type="containsBlanks" dxfId="16" priority="2">
      <formula>LEN(TRIM(G27))=0</formula>
    </cfRule>
  </conditionalFormatting>
  <conditionalFormatting sqref="L28:U28">
    <cfRule type="containsBlanks" dxfId="15" priority="1">
      <formula>LEN(TRIM(L28))=0</formula>
    </cfRule>
  </conditionalFormatting>
  <dataValidations count="9">
    <dataValidation type="list" allowBlank="1" showInputMessage="1" showErrorMessage="1" sqref="G28:K28">
      <formula1>"あり,なし"</formula1>
    </dataValidation>
    <dataValidation type="list" allowBlank="1" showInputMessage="1" showErrorMessage="1" sqref="K55:L55">
      <formula1>"配置,兼務,―"</formula1>
    </dataValidation>
    <dataValidation type="whole" operator="greaterThanOrEqual" allowBlank="1" showInputMessage="1" showErrorMessage="1" sqref="K44:L44">
      <formula1>0</formula1>
    </dataValidation>
    <dataValidation type="list" allowBlank="1" showInputMessage="1" showErrorMessage="1" sqref="K52:L52 K54:L54 K65:L65 K42:L43 K45:L46 K48:L48 K50:L50">
      <formula1>"○,―"</formula1>
    </dataValidation>
    <dataValidation type="list" allowBlank="1" showInputMessage="1" showErrorMessage="1" sqref="K53:L53">
      <formula1>"A,B,―"</formula1>
    </dataValidation>
    <dataValidation type="list" allowBlank="1" showInputMessage="1" showErrorMessage="1" sqref="V25:Z25">
      <formula1>"○,×"</formula1>
    </dataValidation>
    <dataValidation type="list" allowBlank="1" showInputMessage="1" showErrorMessage="1" sqref="K49:L49">
      <formula1>#REF!</formula1>
    </dataValidation>
    <dataValidation type="list" allowBlank="1" showInputMessage="1" showErrorMessage="1" sqref="Q28:U28">
      <formula1>#REF!</formula1>
    </dataValidation>
    <dataValidation type="list" allowBlank="1" showInputMessage="1" showErrorMessage="1" sqref="L28:P28">
      <formula1>#REF!</formula1>
    </dataValidation>
  </dataValidations>
  <pageMargins left="0.7" right="0.7" top="0.75" bottom="0.75" header="0.3" footer="0.3"/>
  <pageSetup paperSize="9" scale="72" orientation="portrait" r:id="rId1"/>
  <rowBreaks count="1" manualBreakCount="1">
    <brk id="36" max="3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view="pageBreakPreview" zoomScaleNormal="100" zoomScaleSheetLayoutView="100" workbookViewId="0">
      <selection activeCell="B1" sqref="B1:C1"/>
    </sheetView>
  </sheetViews>
  <sheetFormatPr defaultColWidth="9" defaultRowHeight="13.5"/>
  <cols>
    <col min="1" max="1" width="1" style="583" customWidth="1"/>
    <col min="2" max="25" width="3.625" style="583" customWidth="1"/>
    <col min="26" max="26" width="5.25" style="583" customWidth="1"/>
    <col min="27" max="27" width="3.625" style="583" customWidth="1"/>
    <col min="28" max="28" width="1" style="583" customWidth="1"/>
    <col min="29" max="16384" width="9" style="583"/>
  </cols>
  <sheetData>
    <row r="1" spans="1:43" ht="30" customHeight="1">
      <c r="B1" s="1202" t="s">
        <v>590</v>
      </c>
      <c r="C1" s="1202"/>
      <c r="D1" s="1202">
        <v>6</v>
      </c>
      <c r="E1" s="1202"/>
      <c r="F1" s="1202" t="s">
        <v>108</v>
      </c>
      <c r="G1" s="1202"/>
      <c r="H1" s="300"/>
      <c r="I1" s="1199" t="s">
        <v>666</v>
      </c>
      <c r="J1" s="1200"/>
      <c r="K1" s="1200"/>
      <c r="L1" s="1200"/>
      <c r="M1" s="1200"/>
      <c r="N1" s="1200"/>
      <c r="O1" s="1200"/>
      <c r="P1" s="1200"/>
      <c r="Q1" s="1200"/>
      <c r="R1" s="1200"/>
      <c r="S1" s="1200"/>
      <c r="T1" s="1200"/>
      <c r="U1" s="1200"/>
      <c r="V1" s="1200"/>
      <c r="W1" s="1200"/>
      <c r="X1" s="1200"/>
      <c r="Y1" s="1200"/>
      <c r="Z1" s="1200"/>
      <c r="AA1" s="1201"/>
    </row>
    <row r="2" spans="1:43" ht="14.25">
      <c r="B2" s="599"/>
      <c r="C2" s="599"/>
      <c r="D2" s="599"/>
      <c r="E2" s="599"/>
      <c r="F2" s="599"/>
      <c r="G2" s="599"/>
      <c r="H2" s="599"/>
      <c r="I2" s="599"/>
      <c r="J2" s="599"/>
      <c r="K2" s="599"/>
      <c r="L2" s="599"/>
      <c r="M2" s="599"/>
      <c r="N2" s="599"/>
      <c r="O2" s="599"/>
      <c r="P2" s="599"/>
      <c r="Q2" s="599"/>
      <c r="R2" s="1187" t="s">
        <v>590</v>
      </c>
      <c r="S2" s="1187"/>
      <c r="T2" s="600"/>
      <c r="U2" s="601" t="s">
        <v>63</v>
      </c>
      <c r="V2" s="602"/>
      <c r="W2" s="601" t="s">
        <v>61</v>
      </c>
      <c r="X2" s="602"/>
      <c r="Y2" s="601" t="s">
        <v>65</v>
      </c>
      <c r="Z2" s="1187" t="s">
        <v>67</v>
      </c>
      <c r="AA2" s="1187"/>
    </row>
    <row r="3" spans="1:43" ht="22.9" customHeight="1">
      <c r="B3" s="1188" t="s">
        <v>71</v>
      </c>
      <c r="C3" s="1188"/>
      <c r="D3" s="1188"/>
      <c r="E3" s="1188"/>
      <c r="F3" s="1188"/>
      <c r="G3" s="1188"/>
      <c r="H3" s="1188"/>
      <c r="I3" s="1188"/>
      <c r="J3" s="1188"/>
      <c r="K3" s="1188"/>
      <c r="L3" s="1188"/>
      <c r="M3" s="1188"/>
      <c r="N3" s="1188"/>
      <c r="O3" s="1188"/>
      <c r="P3" s="1188" t="s">
        <v>107</v>
      </c>
      <c r="Q3" s="1188"/>
      <c r="R3" s="1188"/>
      <c r="S3" s="1188"/>
      <c r="T3" s="1188"/>
      <c r="U3" s="1188"/>
      <c r="V3" s="1188"/>
      <c r="W3" s="1188"/>
      <c r="X3" s="1188"/>
      <c r="Y3" s="1188"/>
      <c r="Z3" s="1188"/>
      <c r="AA3" s="1188"/>
    </row>
    <row r="4" spans="1:43" ht="10.5" customHeight="1" thickBot="1">
      <c r="B4" s="1186"/>
      <c r="C4" s="1186"/>
      <c r="D4" s="1186"/>
      <c r="E4" s="1186"/>
      <c r="F4" s="1186"/>
      <c r="G4" s="1186"/>
      <c r="H4" s="1186"/>
      <c r="I4" s="1186"/>
      <c r="J4" s="1186"/>
      <c r="K4" s="1186"/>
      <c r="L4" s="1186"/>
      <c r="M4" s="1186"/>
      <c r="N4" s="1186"/>
      <c r="O4" s="1186"/>
      <c r="P4" s="1186"/>
      <c r="Q4" s="1186"/>
      <c r="R4" s="1186"/>
      <c r="S4" s="1186"/>
      <c r="T4" s="1186"/>
      <c r="U4" s="1186"/>
      <c r="V4" s="1186"/>
      <c r="W4" s="1186"/>
      <c r="X4" s="1186"/>
      <c r="Y4" s="1186"/>
      <c r="Z4" s="1186"/>
      <c r="AA4" s="1186"/>
    </row>
    <row r="5" spans="1:43" s="605" customFormat="1" ht="18" customHeight="1">
      <c r="A5" s="603"/>
      <c r="B5" s="1191" t="s">
        <v>687</v>
      </c>
      <c r="C5" s="1191"/>
      <c r="D5" s="1191"/>
      <c r="E5" s="1191"/>
      <c r="F5" s="1191"/>
      <c r="G5" s="1191"/>
      <c r="H5" s="1191"/>
      <c r="I5" s="1191"/>
      <c r="J5" s="1191"/>
      <c r="K5" s="1191"/>
      <c r="L5" s="1191"/>
      <c r="M5" s="1191"/>
      <c r="N5" s="1191"/>
      <c r="O5" s="1191"/>
      <c r="P5" s="1191"/>
      <c r="Q5" s="1191"/>
      <c r="R5" s="1191"/>
      <c r="S5" s="1191"/>
      <c r="T5" s="1191"/>
      <c r="U5" s="1191"/>
      <c r="V5" s="1191"/>
      <c r="W5" s="1191"/>
      <c r="X5" s="1191"/>
      <c r="Y5" s="1191"/>
      <c r="Z5" s="1191"/>
      <c r="AA5" s="604"/>
    </row>
    <row r="6" spans="1:43" s="605" customFormat="1" ht="53.25" customHeight="1">
      <c r="A6" s="606"/>
      <c r="B6" s="1192" t="s">
        <v>690</v>
      </c>
      <c r="C6" s="1192"/>
      <c r="D6" s="1192"/>
      <c r="E6" s="1192"/>
      <c r="F6" s="1192"/>
      <c r="G6" s="1192"/>
      <c r="H6" s="1192"/>
      <c r="I6" s="1192"/>
      <c r="J6" s="1192"/>
      <c r="K6" s="1192"/>
      <c r="L6" s="1192"/>
      <c r="M6" s="1192"/>
      <c r="N6" s="1192"/>
      <c r="O6" s="1192"/>
      <c r="P6" s="1192"/>
      <c r="Q6" s="1192"/>
      <c r="R6" s="1192"/>
      <c r="S6" s="1192"/>
      <c r="T6" s="1192"/>
      <c r="U6" s="1192"/>
      <c r="V6" s="1192"/>
      <c r="W6" s="1192"/>
      <c r="X6" s="1192"/>
      <c r="Y6" s="1192"/>
      <c r="Z6" s="1192"/>
      <c r="AA6" s="607"/>
    </row>
    <row r="7" spans="1:43" s="605" customFormat="1" ht="19.5" customHeight="1" thickBot="1">
      <c r="A7" s="608"/>
      <c r="B7" s="1193" t="s">
        <v>689</v>
      </c>
      <c r="C7" s="1194"/>
      <c r="D7" s="1194"/>
      <c r="E7" s="1194"/>
      <c r="F7" s="1194"/>
      <c r="G7" s="1194"/>
      <c r="H7" s="1194"/>
      <c r="I7" s="1194"/>
      <c r="J7" s="1194"/>
      <c r="K7" s="1194"/>
      <c r="L7" s="1194"/>
      <c r="M7" s="1194"/>
      <c r="N7" s="1194"/>
      <c r="O7" s="1194"/>
      <c r="P7" s="1194"/>
      <c r="Q7" s="1194"/>
      <c r="R7" s="1194"/>
      <c r="S7" s="1194"/>
      <c r="T7" s="1194"/>
      <c r="U7" s="1194"/>
      <c r="V7" s="1194"/>
      <c r="W7" s="1194"/>
      <c r="X7" s="1194"/>
      <c r="Y7" s="1194"/>
      <c r="Z7" s="1194"/>
      <c r="AA7" s="609"/>
    </row>
    <row r="8" spans="1:43" s="605" customFormat="1" ht="4.9000000000000004" customHeight="1">
      <c r="B8" s="610"/>
      <c r="C8" s="611"/>
      <c r="D8" s="611"/>
      <c r="E8" s="611"/>
      <c r="F8" s="611"/>
      <c r="G8" s="611"/>
      <c r="H8" s="611"/>
      <c r="I8" s="611"/>
      <c r="J8" s="611"/>
      <c r="K8" s="611"/>
      <c r="L8" s="611"/>
      <c r="M8" s="612"/>
      <c r="N8" s="612"/>
      <c r="O8" s="613"/>
      <c r="P8" s="613"/>
      <c r="Q8" s="613"/>
      <c r="R8" s="614"/>
      <c r="S8" s="614"/>
      <c r="T8" s="614"/>
      <c r="U8" s="614"/>
      <c r="V8" s="614"/>
      <c r="W8" s="614"/>
      <c r="X8" s="614"/>
      <c r="Y8" s="614"/>
      <c r="Z8" s="614"/>
      <c r="AA8" s="610"/>
      <c r="AB8" s="615"/>
      <c r="AC8" s="405"/>
      <c r="AD8" s="405"/>
      <c r="AE8" s="405"/>
      <c r="AF8" s="405"/>
      <c r="AG8" s="405"/>
      <c r="AH8" s="405"/>
      <c r="AI8" s="405"/>
      <c r="AJ8" s="405"/>
      <c r="AK8" s="405"/>
      <c r="AL8" s="405"/>
      <c r="AM8" s="405"/>
      <c r="AN8" s="405"/>
      <c r="AO8" s="405"/>
      <c r="AP8" s="405"/>
      <c r="AQ8" s="405"/>
    </row>
    <row r="9" spans="1:43" s="605" customFormat="1" ht="21" customHeight="1" thickBot="1">
      <c r="B9" s="525" t="s">
        <v>736</v>
      </c>
      <c r="C9" s="616"/>
      <c r="D9" s="616"/>
      <c r="E9" s="616"/>
      <c r="F9" s="616"/>
      <c r="G9" s="616"/>
      <c r="H9" s="616"/>
      <c r="I9" s="616"/>
      <c r="J9" s="616"/>
      <c r="K9" s="616"/>
      <c r="L9" s="616"/>
      <c r="M9" s="616"/>
      <c r="N9" s="616"/>
      <c r="O9" s="616"/>
      <c r="P9" s="616"/>
      <c r="Q9" s="616"/>
      <c r="R9" s="616"/>
      <c r="S9" s="616"/>
      <c r="T9" s="616"/>
      <c r="U9" s="616"/>
      <c r="V9" s="616"/>
      <c r="W9" s="616"/>
      <c r="X9" s="616"/>
      <c r="Y9" s="616"/>
      <c r="Z9" s="616"/>
      <c r="AA9" s="616"/>
    </row>
    <row r="10" spans="1:43" s="300" customFormat="1" ht="33" customHeight="1">
      <c r="A10" s="338"/>
      <c r="B10" s="617"/>
      <c r="C10" s="1197" t="s">
        <v>727</v>
      </c>
      <c r="D10" s="1197"/>
      <c r="E10" s="1197"/>
      <c r="F10" s="1197"/>
      <c r="G10" s="1197"/>
      <c r="H10" s="1197"/>
      <c r="I10" s="1197"/>
      <c r="J10" s="1197"/>
      <c r="K10" s="1197"/>
      <c r="L10" s="1197"/>
      <c r="M10" s="1197"/>
      <c r="N10" s="1197"/>
      <c r="O10" s="1197"/>
      <c r="P10" s="1197"/>
      <c r="Q10" s="1197"/>
      <c r="R10" s="1197"/>
      <c r="S10" s="1197"/>
      <c r="T10" s="1197"/>
      <c r="U10" s="1197"/>
      <c r="V10" s="1197"/>
      <c r="W10" s="1197"/>
      <c r="X10" s="1197"/>
      <c r="Y10" s="1197"/>
      <c r="Z10" s="1197"/>
      <c r="AA10" s="1198"/>
    </row>
    <row r="11" spans="1:43" s="300" customFormat="1" ht="33" customHeight="1">
      <c r="A11" s="338"/>
      <c r="B11" s="618"/>
      <c r="C11" s="1195" t="s">
        <v>738</v>
      </c>
      <c r="D11" s="1195"/>
      <c r="E11" s="1195"/>
      <c r="F11" s="1195"/>
      <c r="G11" s="1195"/>
      <c r="H11" s="1195"/>
      <c r="I11" s="1195"/>
      <c r="J11" s="1195"/>
      <c r="K11" s="1195"/>
      <c r="L11" s="1195"/>
      <c r="M11" s="1195"/>
      <c r="N11" s="1195"/>
      <c r="O11" s="1195"/>
      <c r="P11" s="1195"/>
      <c r="Q11" s="1195"/>
      <c r="R11" s="1195"/>
      <c r="S11" s="1195"/>
      <c r="T11" s="1195"/>
      <c r="U11" s="1195"/>
      <c r="V11" s="1195"/>
      <c r="W11" s="1195"/>
      <c r="X11" s="1195"/>
      <c r="Y11" s="1195"/>
      <c r="Z11" s="1195"/>
      <c r="AA11" s="1196"/>
    </row>
    <row r="12" spans="1:43" s="300" customFormat="1" ht="33" customHeight="1">
      <c r="A12" s="338"/>
      <c r="B12" s="618"/>
      <c r="C12" s="1195" t="s">
        <v>767</v>
      </c>
      <c r="D12" s="1195"/>
      <c r="E12" s="1195"/>
      <c r="F12" s="1195"/>
      <c r="G12" s="1195"/>
      <c r="H12" s="1195"/>
      <c r="I12" s="1195"/>
      <c r="J12" s="1195"/>
      <c r="K12" s="1195"/>
      <c r="L12" s="1195"/>
      <c r="M12" s="1195"/>
      <c r="N12" s="1195"/>
      <c r="O12" s="1195"/>
      <c r="P12" s="1195"/>
      <c r="Q12" s="1195"/>
      <c r="R12" s="1195"/>
      <c r="S12" s="1195"/>
      <c r="T12" s="1195"/>
      <c r="U12" s="1195"/>
      <c r="V12" s="1195"/>
      <c r="W12" s="1195"/>
      <c r="X12" s="1195"/>
      <c r="Y12" s="1195"/>
      <c r="Z12" s="1195"/>
      <c r="AA12" s="1196"/>
      <c r="AB12" s="605"/>
    </row>
    <row r="13" spans="1:43" s="300" customFormat="1" ht="33" customHeight="1">
      <c r="A13" s="338"/>
      <c r="B13" s="618"/>
      <c r="C13" s="1195" t="s">
        <v>726</v>
      </c>
      <c r="D13" s="1195"/>
      <c r="E13" s="1195"/>
      <c r="F13" s="1195"/>
      <c r="G13" s="1195"/>
      <c r="H13" s="1195"/>
      <c r="I13" s="1195"/>
      <c r="J13" s="1195"/>
      <c r="K13" s="1195"/>
      <c r="L13" s="1195"/>
      <c r="M13" s="1195"/>
      <c r="N13" s="1195"/>
      <c r="O13" s="1195"/>
      <c r="P13" s="1195"/>
      <c r="Q13" s="1195"/>
      <c r="R13" s="1195"/>
      <c r="S13" s="1195"/>
      <c r="T13" s="1195"/>
      <c r="U13" s="1195"/>
      <c r="V13" s="1195"/>
      <c r="W13" s="1195"/>
      <c r="X13" s="1195"/>
      <c r="Y13" s="1195"/>
      <c r="Z13" s="1195"/>
      <c r="AA13" s="1196"/>
      <c r="AB13" s="605"/>
    </row>
    <row r="14" spans="1:43" s="300" customFormat="1" ht="18" customHeight="1" thickBot="1">
      <c r="A14" s="338"/>
      <c r="B14" s="619"/>
      <c r="C14" s="1189" t="s">
        <v>768</v>
      </c>
      <c r="D14" s="1189"/>
      <c r="E14" s="1189"/>
      <c r="F14" s="1189"/>
      <c r="G14" s="1189"/>
      <c r="H14" s="1189"/>
      <c r="I14" s="1189"/>
      <c r="J14" s="1189"/>
      <c r="K14" s="1189"/>
      <c r="L14" s="1189"/>
      <c r="M14" s="1189"/>
      <c r="N14" s="1189"/>
      <c r="O14" s="1189"/>
      <c r="P14" s="1189"/>
      <c r="Q14" s="1189"/>
      <c r="R14" s="1189"/>
      <c r="S14" s="1189"/>
      <c r="T14" s="1189"/>
      <c r="U14" s="1189"/>
      <c r="V14" s="1189"/>
      <c r="W14" s="1189"/>
      <c r="X14" s="1189"/>
      <c r="Y14" s="1189"/>
      <c r="Z14" s="1189"/>
      <c r="AA14" s="1190"/>
      <c r="AB14" s="605"/>
    </row>
    <row r="15" spans="1:43" ht="4.5" customHeight="1">
      <c r="B15" s="1186"/>
      <c r="C15" s="1186"/>
      <c r="D15" s="1186"/>
      <c r="E15" s="1186"/>
      <c r="F15" s="1186"/>
      <c r="G15" s="1186"/>
      <c r="H15" s="1186"/>
      <c r="I15" s="1186"/>
      <c r="J15" s="1186"/>
      <c r="K15" s="1186"/>
      <c r="L15" s="1186"/>
      <c r="M15" s="1186"/>
      <c r="N15" s="1186"/>
      <c r="O15" s="1186"/>
      <c r="P15" s="1186"/>
      <c r="Q15" s="1186"/>
      <c r="R15" s="1186"/>
      <c r="S15" s="1186"/>
      <c r="T15" s="1186"/>
      <c r="U15" s="1186"/>
      <c r="V15" s="1186"/>
      <c r="W15" s="1186"/>
      <c r="X15" s="1186"/>
      <c r="Y15" s="1186"/>
      <c r="Z15" s="1186"/>
      <c r="AA15" s="1186"/>
    </row>
    <row r="16" spans="1:43" ht="21" customHeight="1" thickBot="1">
      <c r="B16" s="525" t="s">
        <v>691</v>
      </c>
      <c r="C16" s="525"/>
      <c r="D16" s="525"/>
      <c r="E16" s="525"/>
      <c r="F16" s="525"/>
      <c r="G16" s="525"/>
      <c r="H16" s="525"/>
      <c r="I16" s="525"/>
      <c r="J16" s="525"/>
      <c r="K16" s="525"/>
      <c r="L16" s="525"/>
      <c r="M16" s="525"/>
      <c r="N16" s="525"/>
      <c r="O16" s="525"/>
      <c r="P16" s="525"/>
      <c r="Q16" s="525"/>
      <c r="R16" s="525"/>
      <c r="S16" s="525"/>
      <c r="T16" s="525"/>
      <c r="U16" s="525"/>
      <c r="V16" s="525"/>
      <c r="W16" s="525"/>
      <c r="X16" s="525"/>
      <c r="Y16" s="525"/>
      <c r="Z16" s="525"/>
      <c r="AA16" s="300"/>
    </row>
    <row r="17" spans="1:28" ht="15.75" customHeight="1">
      <c r="B17" s="1133" t="s">
        <v>624</v>
      </c>
      <c r="C17" s="1134"/>
      <c r="D17" s="1134"/>
      <c r="E17" s="1134"/>
      <c r="F17" s="1135"/>
      <c r="G17" s="620" t="s">
        <v>715</v>
      </c>
      <c r="H17" s="621"/>
      <c r="I17" s="621"/>
      <c r="J17" s="621"/>
      <c r="K17" s="621"/>
      <c r="L17" s="621"/>
      <c r="M17" s="621"/>
      <c r="N17" s="621"/>
      <c r="O17" s="621"/>
      <c r="P17" s="621"/>
      <c r="Q17" s="621"/>
      <c r="R17" s="621"/>
      <c r="S17" s="622"/>
      <c r="T17" s="1166" t="s">
        <v>717</v>
      </c>
      <c r="U17" s="1167"/>
      <c r="V17" s="1167"/>
      <c r="W17" s="1167"/>
      <c r="X17" s="1167"/>
      <c r="Y17" s="1167"/>
      <c r="Z17" s="1167"/>
      <c r="AA17" s="1168"/>
    </row>
    <row r="18" spans="1:28" ht="30" customHeight="1">
      <c r="B18" s="1136"/>
      <c r="C18" s="1137"/>
      <c r="D18" s="1137"/>
      <c r="E18" s="1137"/>
      <c r="F18" s="1138"/>
      <c r="G18" s="1163"/>
      <c r="H18" s="1164"/>
      <c r="I18" s="1164"/>
      <c r="J18" s="1164"/>
      <c r="K18" s="1164"/>
      <c r="L18" s="1164"/>
      <c r="M18" s="1164"/>
      <c r="N18" s="1164"/>
      <c r="O18" s="1164"/>
      <c r="P18" s="1164"/>
      <c r="Q18" s="1164"/>
      <c r="R18" s="1164"/>
      <c r="S18" s="1165"/>
      <c r="T18" s="1160"/>
      <c r="U18" s="1161"/>
      <c r="V18" s="1161"/>
      <c r="W18" s="1161"/>
      <c r="X18" s="1161"/>
      <c r="Y18" s="1161"/>
      <c r="Z18" s="1161"/>
      <c r="AA18" s="1162"/>
    </row>
    <row r="19" spans="1:28" ht="15.75" customHeight="1">
      <c r="B19" s="1127" t="s">
        <v>625</v>
      </c>
      <c r="C19" s="1128"/>
      <c r="D19" s="1128"/>
      <c r="E19" s="1128"/>
      <c r="F19" s="1129"/>
      <c r="G19" s="623" t="s">
        <v>714</v>
      </c>
      <c r="H19" s="624"/>
      <c r="I19" s="624"/>
      <c r="J19" s="624"/>
      <c r="K19" s="624"/>
      <c r="L19" s="624"/>
      <c r="M19" s="624"/>
      <c r="N19" s="624"/>
      <c r="O19" s="624"/>
      <c r="P19" s="624"/>
      <c r="Q19" s="624"/>
      <c r="R19" s="624"/>
      <c r="S19" s="624"/>
      <c r="T19" s="1157" t="s">
        <v>717</v>
      </c>
      <c r="U19" s="1158"/>
      <c r="V19" s="1158"/>
      <c r="W19" s="1158"/>
      <c r="X19" s="1158"/>
      <c r="Y19" s="1158"/>
      <c r="Z19" s="1158"/>
      <c r="AA19" s="1159"/>
    </row>
    <row r="20" spans="1:28" ht="30" customHeight="1">
      <c r="B20" s="1130"/>
      <c r="C20" s="1131"/>
      <c r="D20" s="1131"/>
      <c r="E20" s="1131"/>
      <c r="F20" s="1132"/>
      <c r="G20" s="1139"/>
      <c r="H20" s="1140"/>
      <c r="I20" s="1140"/>
      <c r="J20" s="1140"/>
      <c r="K20" s="1140"/>
      <c r="L20" s="1140"/>
      <c r="M20" s="1140"/>
      <c r="N20" s="1140"/>
      <c r="O20" s="1140"/>
      <c r="P20" s="1140"/>
      <c r="Q20" s="1140"/>
      <c r="R20" s="1140"/>
      <c r="S20" s="1141"/>
      <c r="T20" s="1160"/>
      <c r="U20" s="1161"/>
      <c r="V20" s="1161"/>
      <c r="W20" s="1161"/>
      <c r="X20" s="1161"/>
      <c r="Y20" s="1161"/>
      <c r="Z20" s="1161"/>
      <c r="AA20" s="1162"/>
    </row>
    <row r="21" spans="1:28" ht="12.75" customHeight="1">
      <c r="B21" s="1145" t="s">
        <v>713</v>
      </c>
      <c r="C21" s="1146"/>
      <c r="D21" s="1146"/>
      <c r="E21" s="1146"/>
      <c r="F21" s="1147"/>
      <c r="G21" s="623" t="s">
        <v>716</v>
      </c>
      <c r="H21" s="624"/>
      <c r="I21" s="624"/>
      <c r="J21" s="624"/>
      <c r="K21" s="624"/>
      <c r="L21" s="624"/>
      <c r="M21" s="624"/>
      <c r="N21" s="624"/>
      <c r="O21" s="624"/>
      <c r="P21" s="624"/>
      <c r="Q21" s="624"/>
      <c r="R21" s="624"/>
      <c r="S21" s="625"/>
      <c r="T21" s="626" t="s">
        <v>718</v>
      </c>
      <c r="U21" s="627"/>
      <c r="V21" s="627"/>
      <c r="W21" s="627"/>
      <c r="X21" s="627"/>
      <c r="Y21" s="627"/>
      <c r="Z21" s="627"/>
      <c r="AA21" s="628"/>
    </row>
    <row r="22" spans="1:28" ht="17.25" customHeight="1">
      <c r="B22" s="1148"/>
      <c r="C22" s="1149"/>
      <c r="D22" s="1149"/>
      <c r="E22" s="1149"/>
      <c r="F22" s="1150"/>
      <c r="G22" s="1154"/>
      <c r="H22" s="1155"/>
      <c r="I22" s="1155"/>
      <c r="J22" s="1155"/>
      <c r="K22" s="1155"/>
      <c r="L22" s="1155"/>
      <c r="M22" s="1155"/>
      <c r="N22" s="1155"/>
      <c r="O22" s="1155"/>
      <c r="P22" s="1155"/>
      <c r="Q22" s="1155"/>
      <c r="R22" s="1155"/>
      <c r="S22" s="1156"/>
      <c r="T22" s="1172"/>
      <c r="U22" s="1173"/>
      <c r="V22" s="1173"/>
      <c r="W22" s="1173"/>
      <c r="X22" s="1173"/>
      <c r="Y22" s="1173"/>
      <c r="Z22" s="1173"/>
      <c r="AA22" s="1174"/>
    </row>
    <row r="23" spans="1:28" ht="12.75" customHeight="1">
      <c r="B23" s="1148"/>
      <c r="C23" s="1149"/>
      <c r="D23" s="1149"/>
      <c r="E23" s="1149"/>
      <c r="F23" s="1150"/>
      <c r="G23" s="629" t="s">
        <v>715</v>
      </c>
      <c r="H23" s="630"/>
      <c r="I23" s="630"/>
      <c r="J23" s="630"/>
      <c r="K23" s="630"/>
      <c r="L23" s="630"/>
      <c r="M23" s="630"/>
      <c r="N23" s="630"/>
      <c r="O23" s="630"/>
      <c r="P23" s="630"/>
      <c r="Q23" s="630"/>
      <c r="R23" s="630"/>
      <c r="S23" s="631"/>
      <c r="T23" s="632" t="s">
        <v>719</v>
      </c>
      <c r="U23" s="633"/>
      <c r="V23" s="633"/>
      <c r="W23" s="633"/>
      <c r="X23" s="633"/>
      <c r="Y23" s="633"/>
      <c r="Z23" s="633"/>
      <c r="AA23" s="634"/>
    </row>
    <row r="24" spans="1:28" ht="17.25" customHeight="1" thickBot="1">
      <c r="B24" s="1151"/>
      <c r="C24" s="1152"/>
      <c r="D24" s="1152"/>
      <c r="E24" s="1152"/>
      <c r="F24" s="1153"/>
      <c r="G24" s="1169"/>
      <c r="H24" s="1170"/>
      <c r="I24" s="1170"/>
      <c r="J24" s="1170"/>
      <c r="K24" s="1170"/>
      <c r="L24" s="1170"/>
      <c r="M24" s="1170"/>
      <c r="N24" s="1170"/>
      <c r="O24" s="1170"/>
      <c r="P24" s="1170"/>
      <c r="Q24" s="1170"/>
      <c r="R24" s="1170"/>
      <c r="S24" s="1171"/>
      <c r="T24" s="1142"/>
      <c r="U24" s="1143"/>
      <c r="V24" s="1143"/>
      <c r="W24" s="1143"/>
      <c r="X24" s="1143"/>
      <c r="Y24" s="1143"/>
      <c r="Z24" s="1143"/>
      <c r="AA24" s="1144"/>
    </row>
    <row r="25" spans="1:28" ht="21" customHeight="1">
      <c r="B25" s="635" t="s">
        <v>599</v>
      </c>
      <c r="C25" s="1175" t="s">
        <v>667</v>
      </c>
      <c r="D25" s="1175"/>
      <c r="E25" s="1175"/>
      <c r="F25" s="1175"/>
      <c r="G25" s="1176"/>
      <c r="H25" s="1176"/>
      <c r="I25" s="1176"/>
      <c r="J25" s="1176"/>
      <c r="K25" s="1175"/>
      <c r="L25" s="1175"/>
      <c r="M25" s="1175"/>
      <c r="N25" s="1175"/>
      <c r="O25" s="1175"/>
      <c r="P25" s="1175"/>
      <c r="Q25" s="1175"/>
      <c r="R25" s="1175"/>
      <c r="S25" s="1175"/>
      <c r="T25" s="1175"/>
      <c r="U25" s="1175"/>
      <c r="V25" s="1175"/>
      <c r="W25" s="1175"/>
      <c r="X25" s="1175"/>
      <c r="Y25" s="1175"/>
      <c r="Z25" s="1175"/>
      <c r="AA25" s="1175"/>
    </row>
    <row r="26" spans="1:28" ht="21" customHeight="1">
      <c r="B26" s="1184" t="s">
        <v>692</v>
      </c>
      <c r="C26" s="1184"/>
      <c r="D26" s="1184"/>
      <c r="E26" s="1184"/>
      <c r="F26" s="1184"/>
      <c r="G26" s="1184"/>
      <c r="H26" s="1184"/>
      <c r="I26" s="1184"/>
      <c r="J26" s="1184"/>
      <c r="K26" s="1184"/>
      <c r="L26" s="1184"/>
      <c r="M26" s="1184"/>
      <c r="N26" s="1184"/>
      <c r="O26" s="1184"/>
      <c r="P26" s="1184"/>
      <c r="Q26" s="1184"/>
      <c r="R26" s="1184"/>
      <c r="S26" s="1184"/>
      <c r="T26" s="1184"/>
      <c r="U26" s="1184"/>
      <c r="V26" s="1184"/>
      <c r="W26" s="1184"/>
      <c r="X26" s="1184"/>
      <c r="Y26" s="1184"/>
      <c r="Z26" s="1184"/>
      <c r="AA26" s="1184"/>
    </row>
    <row r="27" spans="1:28" ht="21" customHeight="1">
      <c r="B27" s="1177" t="s">
        <v>309</v>
      </c>
      <c r="C27" s="1177"/>
      <c r="D27" s="1177"/>
      <c r="E27" s="1177"/>
      <c r="F27" s="1177"/>
      <c r="G27" s="1177"/>
      <c r="H27" s="1177"/>
      <c r="I27" s="1177"/>
      <c r="J27" s="1177"/>
      <c r="K27" s="1177"/>
      <c r="L27" s="1177"/>
      <c r="M27" s="1177"/>
      <c r="N27" s="1177"/>
      <c r="O27" s="1177"/>
      <c r="P27" s="1177"/>
      <c r="Q27" s="1177"/>
      <c r="R27" s="1177"/>
      <c r="S27" s="1177"/>
      <c r="T27" s="1177"/>
      <c r="U27" s="1177"/>
      <c r="V27" s="1177"/>
      <c r="W27" s="1177"/>
      <c r="X27" s="1177"/>
      <c r="Y27" s="1177"/>
      <c r="Z27" s="1177"/>
      <c r="AA27" s="1177"/>
    </row>
    <row r="28" spans="1:28" ht="21" customHeight="1" thickBot="1">
      <c r="B28" s="1185" t="s">
        <v>646</v>
      </c>
      <c r="C28" s="1185"/>
      <c r="D28" s="1185"/>
      <c r="E28" s="1185"/>
      <c r="F28" s="1185"/>
      <c r="G28" s="1185"/>
      <c r="H28" s="1185"/>
      <c r="I28" s="1185"/>
      <c r="J28" s="1185"/>
      <c r="K28" s="1185"/>
      <c r="L28" s="1185"/>
      <c r="M28" s="1185"/>
      <c r="N28" s="1185"/>
      <c r="O28" s="1185"/>
      <c r="P28" s="1185"/>
      <c r="Q28" s="1185"/>
      <c r="R28" s="1185"/>
      <c r="S28" s="1185"/>
      <c r="T28" s="1185"/>
      <c r="U28" s="1185"/>
      <c r="V28" s="1185"/>
      <c r="W28" s="1185"/>
      <c r="X28" s="1185"/>
      <c r="Y28" s="1185"/>
      <c r="Z28" s="1185"/>
      <c r="AA28" s="1185"/>
    </row>
    <row r="29" spans="1:28" ht="27.75" customHeight="1" thickBot="1">
      <c r="B29" s="1181" t="s">
        <v>64</v>
      </c>
      <c r="C29" s="1182"/>
      <c r="D29" s="1182"/>
      <c r="E29" s="1182"/>
      <c r="F29" s="1183"/>
      <c r="G29" s="1178" t="s">
        <v>98</v>
      </c>
      <c r="H29" s="1179"/>
      <c r="I29" s="1179"/>
      <c r="J29" s="1179"/>
      <c r="K29" s="1179"/>
      <c r="L29" s="1179"/>
      <c r="M29" s="1179"/>
      <c r="N29" s="1179"/>
      <c r="O29" s="1179"/>
      <c r="P29" s="1179"/>
      <c r="Q29" s="1179"/>
      <c r="R29" s="1179"/>
      <c r="S29" s="1179"/>
      <c r="T29" s="1179"/>
      <c r="U29" s="1179"/>
      <c r="V29" s="1179"/>
      <c r="W29" s="1179"/>
      <c r="X29" s="1179"/>
      <c r="Y29" s="1179"/>
      <c r="Z29" s="1179"/>
      <c r="AA29" s="1180"/>
    </row>
    <row r="30" spans="1:28" ht="27.75" customHeight="1" thickTop="1">
      <c r="B30" s="1255" t="s">
        <v>626</v>
      </c>
      <c r="C30" s="1256"/>
      <c r="D30" s="1256"/>
      <c r="E30" s="1256"/>
      <c r="F30" s="1257"/>
      <c r="G30" s="636" t="s">
        <v>113</v>
      </c>
      <c r="H30" s="637" t="s">
        <v>373</v>
      </c>
      <c r="I30" s="638"/>
      <c r="J30" s="639"/>
      <c r="K30" s="639"/>
      <c r="L30" s="639"/>
      <c r="M30" s="639"/>
      <c r="N30" s="640"/>
      <c r="O30" s="636" t="s">
        <v>113</v>
      </c>
      <c r="P30" s="637" t="s">
        <v>374</v>
      </c>
      <c r="Q30" s="641"/>
      <c r="R30" s="641"/>
      <c r="S30" s="640"/>
      <c r="T30" s="641"/>
      <c r="U30" s="636" t="s">
        <v>113</v>
      </c>
      <c r="V30" s="637" t="s">
        <v>375</v>
      </c>
      <c r="W30" s="641"/>
      <c r="X30" s="641"/>
      <c r="Y30" s="641"/>
      <c r="Z30" s="641"/>
      <c r="AA30" s="642"/>
    </row>
    <row r="31" spans="1:28" ht="27.75" customHeight="1">
      <c r="A31" s="643"/>
      <c r="B31" s="1258"/>
      <c r="C31" s="1259"/>
      <c r="D31" s="1259"/>
      <c r="E31" s="1259"/>
      <c r="F31" s="1260"/>
      <c r="G31" s="644" t="s">
        <v>113</v>
      </c>
      <c r="H31" s="645" t="s">
        <v>377</v>
      </c>
      <c r="I31" s="646"/>
      <c r="J31" s="647"/>
      <c r="K31" s="646"/>
      <c r="L31" s="646"/>
      <c r="M31" s="646"/>
      <c r="N31" s="69" t="s">
        <v>113</v>
      </c>
      <c r="O31" s="648" t="s">
        <v>376</v>
      </c>
      <c r="P31" s="649"/>
      <c r="Q31" s="649"/>
      <c r="R31" s="649"/>
      <c r="S31" s="650"/>
      <c r="T31" s="69" t="s">
        <v>113</v>
      </c>
      <c r="U31" s="651" t="s">
        <v>378</v>
      </c>
      <c r="V31" s="652"/>
      <c r="W31" s="652"/>
      <c r="X31" s="652"/>
      <c r="Y31" s="652"/>
      <c r="Z31" s="652"/>
      <c r="AA31" s="653"/>
      <c r="AB31" s="643"/>
    </row>
    <row r="32" spans="1:28" ht="20.25" customHeight="1">
      <c r="A32" s="643"/>
      <c r="B32" s="1239" t="s">
        <v>600</v>
      </c>
      <c r="C32" s="1240"/>
      <c r="D32" s="1240"/>
      <c r="E32" s="1240"/>
      <c r="F32" s="1241"/>
      <c r="G32" s="66" t="s">
        <v>113</v>
      </c>
      <c r="H32" s="1210" t="s">
        <v>56</v>
      </c>
      <c r="I32" s="1210"/>
      <c r="J32" s="605"/>
      <c r="K32" s="654"/>
      <c r="L32" s="654"/>
      <c r="M32" s="68" t="s">
        <v>113</v>
      </c>
      <c r="N32" s="1210" t="s">
        <v>25</v>
      </c>
      <c r="O32" s="1210"/>
      <c r="P32" s="655"/>
      <c r="Q32" s="655"/>
      <c r="R32" s="655"/>
      <c r="S32" s="655"/>
      <c r="T32" s="655"/>
      <c r="U32" s="655"/>
      <c r="V32" s="655"/>
      <c r="W32" s="655"/>
      <c r="X32" s="655"/>
      <c r="Y32" s="655"/>
      <c r="Z32" s="655"/>
      <c r="AA32" s="656"/>
      <c r="AB32" s="643"/>
    </row>
    <row r="33" spans="1:28" ht="20.25" customHeight="1">
      <c r="A33" s="643"/>
      <c r="B33" s="1223" t="s">
        <v>602</v>
      </c>
      <c r="C33" s="1224"/>
      <c r="D33" s="1224"/>
      <c r="E33" s="1224"/>
      <c r="F33" s="1225"/>
      <c r="G33" s="1266" t="s">
        <v>593</v>
      </c>
      <c r="H33" s="1249"/>
      <c r="I33" s="1249"/>
      <c r="J33" s="1249"/>
      <c r="K33" s="1249"/>
      <c r="L33" s="1249"/>
      <c r="M33" s="1267"/>
      <c r="N33" s="1264"/>
      <c r="O33" s="1250"/>
      <c r="P33" s="1250"/>
      <c r="Q33" s="1250"/>
      <c r="R33" s="1250"/>
      <c r="S33" s="1250"/>
      <c r="T33" s="1250"/>
      <c r="U33" s="1250"/>
      <c r="V33" s="1250"/>
      <c r="W33" s="1250"/>
      <c r="X33" s="1250"/>
      <c r="Y33" s="1250"/>
      <c r="Z33" s="1250"/>
      <c r="AA33" s="1265"/>
      <c r="AB33" s="643"/>
    </row>
    <row r="34" spans="1:28" ht="20.25" customHeight="1">
      <c r="A34" s="643"/>
      <c r="B34" s="1226"/>
      <c r="C34" s="1227"/>
      <c r="D34" s="1227"/>
      <c r="E34" s="1227"/>
      <c r="F34" s="1228"/>
      <c r="G34" s="1231" t="s">
        <v>594</v>
      </c>
      <c r="H34" s="1232"/>
      <c r="I34" s="1232"/>
      <c r="J34" s="1232"/>
      <c r="K34" s="1232"/>
      <c r="L34" s="1232"/>
      <c r="M34" s="1233"/>
      <c r="N34" s="1229" t="s">
        <v>142</v>
      </c>
      <c r="O34" s="1230"/>
      <c r="P34" s="657"/>
      <c r="Q34" s="658" t="s">
        <v>63</v>
      </c>
      <c r="R34" s="657"/>
      <c r="S34" s="658" t="s">
        <v>61</v>
      </c>
      <c r="T34" s="657"/>
      <c r="U34" s="658" t="s">
        <v>65</v>
      </c>
      <c r="V34" s="659"/>
      <c r="W34" s="659"/>
      <c r="X34" s="660"/>
      <c r="Y34" s="660"/>
      <c r="Z34" s="660"/>
      <c r="AA34" s="661"/>
      <c r="AB34" s="643"/>
    </row>
    <row r="35" spans="1:28" ht="20.25" customHeight="1">
      <c r="A35" s="643"/>
      <c r="B35" s="1226"/>
      <c r="C35" s="1227"/>
      <c r="D35" s="1227"/>
      <c r="E35" s="1227"/>
      <c r="F35" s="1228"/>
      <c r="G35" s="1231" t="s">
        <v>595</v>
      </c>
      <c r="H35" s="1232"/>
      <c r="I35" s="1232"/>
      <c r="J35" s="1232"/>
      <c r="K35" s="1232"/>
      <c r="L35" s="1232"/>
      <c r="M35" s="1233"/>
      <c r="N35" s="561" t="s">
        <v>113</v>
      </c>
      <c r="O35" s="463" t="s">
        <v>596</v>
      </c>
      <c r="P35" s="662"/>
      <c r="Q35" s="662"/>
      <c r="R35" s="662"/>
      <c r="S35" s="561" t="s">
        <v>113</v>
      </c>
      <c r="T35" s="1238" t="s">
        <v>597</v>
      </c>
      <c r="U35" s="1238"/>
      <c r="V35" s="662"/>
      <c r="W35" s="561" t="s">
        <v>113</v>
      </c>
      <c r="X35" s="463" t="s">
        <v>47</v>
      </c>
      <c r="Y35" s="662"/>
      <c r="Z35" s="662"/>
      <c r="AA35" s="663"/>
      <c r="AB35" s="643"/>
    </row>
    <row r="36" spans="1:28" ht="20.25" customHeight="1">
      <c r="A36" s="643"/>
      <c r="B36" s="1226"/>
      <c r="C36" s="1227"/>
      <c r="D36" s="1227"/>
      <c r="E36" s="1227"/>
      <c r="F36" s="1228"/>
      <c r="G36" s="1235" t="s">
        <v>598</v>
      </c>
      <c r="H36" s="1236"/>
      <c r="I36" s="1236"/>
      <c r="J36" s="1236"/>
      <c r="K36" s="1236"/>
      <c r="L36" s="1236"/>
      <c r="M36" s="1237"/>
      <c r="N36" s="1229"/>
      <c r="O36" s="1230"/>
      <c r="P36" s="1230"/>
      <c r="Q36" s="1230"/>
      <c r="R36" s="1230"/>
      <c r="S36" s="1230"/>
      <c r="T36" s="1230"/>
      <c r="U36" s="1230"/>
      <c r="V36" s="1230"/>
      <c r="W36" s="1230"/>
      <c r="X36" s="1230"/>
      <c r="Y36" s="1230"/>
      <c r="Z36" s="1230"/>
      <c r="AA36" s="1234"/>
      <c r="AB36" s="643"/>
    </row>
    <row r="37" spans="1:28" ht="20.25" customHeight="1">
      <c r="A37" s="643"/>
      <c r="B37" s="1226"/>
      <c r="C37" s="1227"/>
      <c r="D37" s="1227"/>
      <c r="E37" s="1227"/>
      <c r="F37" s="1228"/>
      <c r="G37" s="1231" t="s">
        <v>628</v>
      </c>
      <c r="H37" s="1232"/>
      <c r="I37" s="1232"/>
      <c r="J37" s="1232"/>
      <c r="K37" s="1232"/>
      <c r="L37" s="1232"/>
      <c r="M37" s="1233"/>
      <c r="N37" s="1229" t="s">
        <v>142</v>
      </c>
      <c r="O37" s="1230"/>
      <c r="P37" s="657"/>
      <c r="Q37" s="658" t="s">
        <v>63</v>
      </c>
      <c r="R37" s="657"/>
      <c r="S37" s="658" t="s">
        <v>61</v>
      </c>
      <c r="T37" s="657"/>
      <c r="U37" s="658" t="s">
        <v>65</v>
      </c>
      <c r="V37" s="659"/>
      <c r="W37" s="659"/>
      <c r="X37" s="660"/>
      <c r="Y37" s="660"/>
      <c r="Z37" s="660"/>
      <c r="AA37" s="661"/>
      <c r="AB37" s="643"/>
    </row>
    <row r="38" spans="1:28" ht="20.25" customHeight="1">
      <c r="A38" s="643"/>
      <c r="B38" s="1226"/>
      <c r="C38" s="1227"/>
      <c r="D38" s="1227"/>
      <c r="E38" s="1227"/>
      <c r="F38" s="1228"/>
      <c r="G38" s="1220" t="s">
        <v>595</v>
      </c>
      <c r="H38" s="1221"/>
      <c r="I38" s="1221"/>
      <c r="J38" s="1221"/>
      <c r="K38" s="1221"/>
      <c r="L38" s="1221"/>
      <c r="M38" s="1222"/>
      <c r="N38" s="69" t="s">
        <v>113</v>
      </c>
      <c r="O38" s="593" t="s">
        <v>596</v>
      </c>
      <c r="P38" s="664"/>
      <c r="Q38" s="664"/>
      <c r="R38" s="664"/>
      <c r="S38" s="69" t="s">
        <v>113</v>
      </c>
      <c r="T38" s="1219" t="s">
        <v>597</v>
      </c>
      <c r="U38" s="1219"/>
      <c r="V38" s="664"/>
      <c r="W38" s="69" t="s">
        <v>113</v>
      </c>
      <c r="X38" s="593" t="s">
        <v>47</v>
      </c>
      <c r="Y38" s="664"/>
      <c r="Z38" s="664"/>
      <c r="AA38" s="665"/>
      <c r="AB38" s="643"/>
    </row>
    <row r="39" spans="1:28" ht="20.25" customHeight="1">
      <c r="A39" s="643"/>
      <c r="B39" s="1216" t="s">
        <v>592</v>
      </c>
      <c r="C39" s="1217"/>
      <c r="D39" s="1217"/>
      <c r="E39" s="1217"/>
      <c r="F39" s="1217"/>
      <c r="G39" s="1217"/>
      <c r="H39" s="1217"/>
      <c r="I39" s="1217"/>
      <c r="J39" s="1217"/>
      <c r="K39" s="1217"/>
      <c r="L39" s="1217"/>
      <c r="M39" s="1217"/>
      <c r="N39" s="1217"/>
      <c r="O39" s="1217"/>
      <c r="P39" s="1217"/>
      <c r="Q39" s="1217"/>
      <c r="R39" s="1217"/>
      <c r="S39" s="1217"/>
      <c r="T39" s="1217"/>
      <c r="U39" s="1217"/>
      <c r="V39" s="1217"/>
      <c r="W39" s="1217"/>
      <c r="X39" s="1217"/>
      <c r="Y39" s="1217"/>
      <c r="Z39" s="1217"/>
      <c r="AA39" s="1218"/>
      <c r="AB39" s="643"/>
    </row>
    <row r="40" spans="1:28" ht="27.75" customHeight="1">
      <c r="A40" s="643"/>
      <c r="B40" s="1239" t="s">
        <v>93</v>
      </c>
      <c r="C40" s="1240"/>
      <c r="D40" s="1240"/>
      <c r="E40" s="1240"/>
      <c r="F40" s="1241"/>
      <c r="G40" s="1213" t="s">
        <v>310</v>
      </c>
      <c r="H40" s="1214"/>
      <c r="I40" s="1214"/>
      <c r="J40" s="1214"/>
      <c r="K40" s="1214"/>
      <c r="L40" s="1214"/>
      <c r="M40" s="1215"/>
      <c r="N40" s="1211"/>
      <c r="O40" s="1212"/>
      <c r="P40" s="1212"/>
      <c r="Q40" s="1212"/>
      <c r="R40" s="1212"/>
      <c r="S40" s="1212"/>
      <c r="T40" s="666" t="s">
        <v>192</v>
      </c>
      <c r="U40" s="667"/>
      <c r="V40" s="667"/>
      <c r="W40" s="667"/>
      <c r="X40" s="667"/>
      <c r="Y40" s="667"/>
      <c r="Z40" s="667"/>
      <c r="AA40" s="668"/>
      <c r="AB40" s="643"/>
    </row>
    <row r="41" spans="1:28" ht="27.75" customHeight="1">
      <c r="A41" s="643"/>
      <c r="B41" s="1261"/>
      <c r="C41" s="1262"/>
      <c r="D41" s="1262"/>
      <c r="E41" s="1262"/>
      <c r="F41" s="1263"/>
      <c r="G41" s="1251" t="s">
        <v>647</v>
      </c>
      <c r="H41" s="1252"/>
      <c r="I41" s="1252"/>
      <c r="J41" s="1252"/>
      <c r="K41" s="1252"/>
      <c r="L41" s="1252"/>
      <c r="M41" s="1253"/>
      <c r="N41" s="66" t="s">
        <v>113</v>
      </c>
      <c r="O41" s="1254" t="s">
        <v>13</v>
      </c>
      <c r="P41" s="1254"/>
      <c r="Q41" s="669"/>
      <c r="R41" s="669"/>
      <c r="S41" s="669"/>
      <c r="T41" s="670" t="s">
        <v>113</v>
      </c>
      <c r="U41" s="1254" t="s">
        <v>14</v>
      </c>
      <c r="V41" s="1254"/>
      <c r="W41" s="669"/>
      <c r="X41" s="669"/>
      <c r="Y41" s="669"/>
      <c r="Z41" s="669"/>
      <c r="AA41" s="671"/>
      <c r="AB41" s="643"/>
    </row>
    <row r="42" spans="1:28" ht="27.75" customHeight="1">
      <c r="A42" s="643"/>
      <c r="B42" s="1239" t="s">
        <v>94</v>
      </c>
      <c r="C42" s="1240"/>
      <c r="D42" s="1240"/>
      <c r="E42" s="1240"/>
      <c r="F42" s="1241"/>
      <c r="G42" s="1245" t="s">
        <v>311</v>
      </c>
      <c r="H42" s="1246"/>
      <c r="I42" s="1246"/>
      <c r="J42" s="1246"/>
      <c r="K42" s="1246"/>
      <c r="L42" s="1246"/>
      <c r="M42" s="1247"/>
      <c r="N42" s="1248" t="s">
        <v>66</v>
      </c>
      <c r="O42" s="1249"/>
      <c r="P42" s="1249"/>
      <c r="Q42" s="1250"/>
      <c r="R42" s="1250"/>
      <c r="S42" s="1250" t="s">
        <v>142</v>
      </c>
      <c r="T42" s="1250"/>
      <c r="U42" s="1250"/>
      <c r="V42" s="1203" t="s">
        <v>41</v>
      </c>
      <c r="W42" s="1203"/>
      <c r="X42" s="1203"/>
      <c r="Y42" s="1203"/>
      <c r="Z42" s="1203"/>
      <c r="AA42" s="1204"/>
      <c r="AB42" s="643"/>
    </row>
    <row r="43" spans="1:28" ht="27.75" customHeight="1" thickBot="1">
      <c r="A43" s="643"/>
      <c r="B43" s="1242"/>
      <c r="C43" s="1243"/>
      <c r="D43" s="1243"/>
      <c r="E43" s="1243"/>
      <c r="F43" s="1244"/>
      <c r="G43" s="1205" t="s">
        <v>265</v>
      </c>
      <c r="H43" s="1206"/>
      <c r="I43" s="1206"/>
      <c r="J43" s="1206"/>
      <c r="K43" s="1206"/>
      <c r="L43" s="1206"/>
      <c r="M43" s="1207"/>
      <c r="N43" s="67" t="s">
        <v>113</v>
      </c>
      <c r="O43" s="1208" t="s">
        <v>643</v>
      </c>
      <c r="P43" s="1208"/>
      <c r="Q43" s="1208"/>
      <c r="R43" s="1208"/>
      <c r="S43" s="1208"/>
      <c r="T43" s="575" t="s">
        <v>113</v>
      </c>
      <c r="U43" s="1209" t="s">
        <v>644</v>
      </c>
      <c r="V43" s="1209"/>
      <c r="W43" s="1209"/>
      <c r="X43" s="1209"/>
      <c r="Y43" s="1209"/>
      <c r="Z43" s="672"/>
      <c r="AA43" s="673"/>
      <c r="AB43" s="643"/>
    </row>
    <row r="44" spans="1:28" ht="27.75" customHeight="1"/>
    <row r="45" spans="1:28" ht="27.75" customHeight="1"/>
    <row r="46" spans="1:28" ht="27.75" customHeight="1"/>
    <row r="47" spans="1:28" ht="27.75" customHeight="1"/>
    <row r="48" spans="1:28" ht="27.75" customHeight="1"/>
    <row r="49" ht="27.75" customHeight="1"/>
    <row r="50" ht="27.75" customHeight="1"/>
    <row r="51" ht="27.75" customHeight="1"/>
    <row r="52" ht="27.75" customHeight="1"/>
    <row r="53" ht="27.75" customHeight="1"/>
    <row r="54" ht="27.75" customHeight="1"/>
    <row r="55" ht="27.75" customHeight="1"/>
    <row r="56" ht="27.75" customHeight="1"/>
    <row r="57" ht="27.75" customHeight="1"/>
    <row r="58" ht="27.75" customHeight="1"/>
    <row r="59" ht="27.75" customHeight="1"/>
  </sheetData>
  <mergeCells count="68">
    <mergeCell ref="G41:M41"/>
    <mergeCell ref="O41:P41"/>
    <mergeCell ref="U41:V41"/>
    <mergeCell ref="B32:F32"/>
    <mergeCell ref="B30:F31"/>
    <mergeCell ref="B40:F41"/>
    <mergeCell ref="G35:M35"/>
    <mergeCell ref="N34:O34"/>
    <mergeCell ref="G34:M34"/>
    <mergeCell ref="N33:AA33"/>
    <mergeCell ref="G33:M33"/>
    <mergeCell ref="N32:O32"/>
    <mergeCell ref="B42:F43"/>
    <mergeCell ref="G42:M42"/>
    <mergeCell ref="N42:P42"/>
    <mergeCell ref="Q42:R42"/>
    <mergeCell ref="S42:U42"/>
    <mergeCell ref="V42:AA42"/>
    <mergeCell ref="G43:M43"/>
    <mergeCell ref="O43:S43"/>
    <mergeCell ref="U43:Y43"/>
    <mergeCell ref="H32:I32"/>
    <mergeCell ref="N40:S40"/>
    <mergeCell ref="G40:M40"/>
    <mergeCell ref="B39:AA39"/>
    <mergeCell ref="T38:U38"/>
    <mergeCell ref="G38:M38"/>
    <mergeCell ref="B33:F38"/>
    <mergeCell ref="N37:O37"/>
    <mergeCell ref="G37:M37"/>
    <mergeCell ref="N36:AA36"/>
    <mergeCell ref="G36:M36"/>
    <mergeCell ref="T35:U35"/>
    <mergeCell ref="I1:AA1"/>
    <mergeCell ref="B1:C1"/>
    <mergeCell ref="D1:E1"/>
    <mergeCell ref="F1:G1"/>
    <mergeCell ref="P3:AA3"/>
    <mergeCell ref="B4:AA4"/>
    <mergeCell ref="Z2:AA2"/>
    <mergeCell ref="R2:S2"/>
    <mergeCell ref="B3:O3"/>
    <mergeCell ref="B15:AA15"/>
    <mergeCell ref="C14:AA14"/>
    <mergeCell ref="B5:Z5"/>
    <mergeCell ref="B6:Z6"/>
    <mergeCell ref="B7:Z7"/>
    <mergeCell ref="C13:AA13"/>
    <mergeCell ref="C12:AA12"/>
    <mergeCell ref="C11:AA11"/>
    <mergeCell ref="C10:AA10"/>
    <mergeCell ref="C25:AA25"/>
    <mergeCell ref="B27:AA27"/>
    <mergeCell ref="G29:AA29"/>
    <mergeCell ref="B29:F29"/>
    <mergeCell ref="B26:AA26"/>
    <mergeCell ref="B28:AA28"/>
    <mergeCell ref="B19:F20"/>
    <mergeCell ref="B17:F18"/>
    <mergeCell ref="G20:S20"/>
    <mergeCell ref="T24:AA24"/>
    <mergeCell ref="B21:F24"/>
    <mergeCell ref="G22:S22"/>
    <mergeCell ref="T19:AA20"/>
    <mergeCell ref="G18:S18"/>
    <mergeCell ref="T17:AA18"/>
    <mergeCell ref="G24:S24"/>
    <mergeCell ref="T22:AA22"/>
  </mergeCells>
  <phoneticPr fontId="7"/>
  <dataValidations count="3">
    <dataValidation type="list" allowBlank="1" showInputMessage="1" showErrorMessage="1" sqref="N41 T41 N43 T43 S35 W35 N35 N38 W38 N30:N31 S38 U30 O30 G30:G32 S30:S31 T31 M32">
      <formula1>"(　),(〇)"</formula1>
    </dataValidation>
    <dataValidation type="list" allowBlank="1" showInputMessage="1" showErrorMessage="1" sqref="S42">
      <formula1>"　,日以内,すみやか"</formula1>
    </dataValidation>
    <dataValidation type="list" allowBlank="1" showInputMessage="1" showErrorMessage="1" promptTitle="選択" sqref="N34:O34 N37:O37">
      <formula1>"　,平成,令和"</formula1>
    </dataValidation>
  </dataValidations>
  <hyperlinks>
    <hyperlink ref="B7" r:id="rId1"/>
  </hyperlinks>
  <printOptions horizontalCentered="1"/>
  <pageMargins left="0.35433070866141736" right="0.35433070866141736" top="0.39370078740157483" bottom="0.35433070866141736" header="0.15748031496062992" footer="0.15748031496062992"/>
  <pageSetup paperSize="9" scale="90" orientation="portrait" r:id="rId2"/>
  <headerFooter alignWithMargins="0">
    <oddFooter>&amp;C-会計&amp;A-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D56"/>
  <sheetViews>
    <sheetView view="pageBreakPreview" topLeftCell="B1" zoomScaleNormal="100" zoomScaleSheetLayoutView="100" workbookViewId="0">
      <selection activeCell="B1" sqref="B1:AA1"/>
    </sheetView>
  </sheetViews>
  <sheetFormatPr defaultColWidth="9" defaultRowHeight="13.5"/>
  <cols>
    <col min="1" max="1" width="5.25" customWidth="1"/>
    <col min="2" max="27" width="3.625" customWidth="1"/>
    <col min="28" max="28" width="10" customWidth="1"/>
    <col min="29" max="29" width="13.625" customWidth="1"/>
  </cols>
  <sheetData>
    <row r="1" spans="2:28" ht="20.25" customHeight="1" thickBot="1">
      <c r="B1" s="1185" t="s">
        <v>699</v>
      </c>
      <c r="C1" s="1185"/>
      <c r="D1" s="1185"/>
      <c r="E1" s="1185"/>
      <c r="F1" s="1185"/>
      <c r="G1" s="1185"/>
      <c r="H1" s="1185"/>
      <c r="I1" s="1185"/>
      <c r="J1" s="1185"/>
      <c r="K1" s="1185"/>
      <c r="L1" s="1185"/>
      <c r="M1" s="1185"/>
      <c r="N1" s="1185"/>
      <c r="O1" s="1185"/>
      <c r="P1" s="1185"/>
      <c r="Q1" s="1185"/>
      <c r="R1" s="1185"/>
      <c r="S1" s="1185"/>
      <c r="T1" s="1185"/>
      <c r="U1" s="1185"/>
      <c r="V1" s="1185"/>
      <c r="W1" s="1185"/>
      <c r="X1" s="1185"/>
      <c r="Y1" s="1185"/>
      <c r="Z1" s="1185"/>
      <c r="AA1" s="1185"/>
      <c r="AB1" s="61"/>
    </row>
    <row r="2" spans="2:28" ht="20.25" customHeight="1" thickBot="1">
      <c r="B2" s="1181" t="s">
        <v>64</v>
      </c>
      <c r="C2" s="1182"/>
      <c r="D2" s="1182"/>
      <c r="E2" s="1182"/>
      <c r="F2" s="1183"/>
      <c r="G2" s="1179" t="s">
        <v>98</v>
      </c>
      <c r="H2" s="1179"/>
      <c r="I2" s="1179"/>
      <c r="J2" s="1179"/>
      <c r="K2" s="1179"/>
      <c r="L2" s="1179"/>
      <c r="M2" s="1179"/>
      <c r="N2" s="1179"/>
      <c r="O2" s="1179"/>
      <c r="P2" s="1179"/>
      <c r="Q2" s="1179"/>
      <c r="R2" s="1179"/>
      <c r="S2" s="1179"/>
      <c r="T2" s="1179"/>
      <c r="U2" s="1179"/>
      <c r="V2" s="1179"/>
      <c r="W2" s="1179"/>
      <c r="X2" s="1179"/>
      <c r="Y2" s="1179"/>
      <c r="Z2" s="1179"/>
      <c r="AA2" s="1180"/>
      <c r="AB2" s="61"/>
    </row>
    <row r="3" spans="2:28" ht="20.25" customHeight="1" thickTop="1">
      <c r="B3" s="1406" t="s">
        <v>702</v>
      </c>
      <c r="C3" s="1407"/>
      <c r="D3" s="1407"/>
      <c r="E3" s="1407"/>
      <c r="F3" s="1408"/>
      <c r="G3" s="1361" t="s">
        <v>701</v>
      </c>
      <c r="H3" s="1361"/>
      <c r="I3" s="1361"/>
      <c r="J3" s="1361"/>
      <c r="K3" s="1361"/>
      <c r="L3" s="1361"/>
      <c r="M3" s="1362"/>
      <c r="N3" s="561" t="s">
        <v>113</v>
      </c>
      <c r="O3" s="1382" t="s">
        <v>56</v>
      </c>
      <c r="P3" s="1382"/>
      <c r="Q3" s="1382"/>
      <c r="R3" s="561" t="s">
        <v>113</v>
      </c>
      <c r="S3" s="1382" t="s">
        <v>25</v>
      </c>
      <c r="T3" s="1382"/>
      <c r="U3" s="1382"/>
      <c r="V3" s="1382"/>
      <c r="W3" s="562"/>
      <c r="X3" s="1382"/>
      <c r="Y3" s="1382"/>
      <c r="Z3" s="1382"/>
      <c r="AA3" s="1391"/>
      <c r="AB3" s="61"/>
    </row>
    <row r="4" spans="2:28" ht="20.25" customHeight="1">
      <c r="B4" s="1279"/>
      <c r="C4" s="1280"/>
      <c r="D4" s="1280"/>
      <c r="E4" s="1280"/>
      <c r="F4" s="1281"/>
      <c r="G4" s="1392" t="s">
        <v>703</v>
      </c>
      <c r="H4" s="1392"/>
      <c r="I4" s="1392"/>
      <c r="J4" s="1392"/>
      <c r="K4" s="1392"/>
      <c r="L4" s="1392"/>
      <c r="M4" s="1393"/>
      <c r="N4" s="104" t="s">
        <v>113</v>
      </c>
      <c r="O4" s="1394" t="s">
        <v>74</v>
      </c>
      <c r="P4" s="1394"/>
      <c r="Q4" s="1394"/>
      <c r="R4" s="104" t="s">
        <v>113</v>
      </c>
      <c r="S4" s="1394" t="s">
        <v>84</v>
      </c>
      <c r="T4" s="1394"/>
      <c r="U4" s="1394"/>
      <c r="V4" s="1394"/>
      <c r="W4" s="104" t="s">
        <v>113</v>
      </c>
      <c r="X4" s="1394" t="s">
        <v>47</v>
      </c>
      <c r="Y4" s="1394"/>
      <c r="Z4" s="1394"/>
      <c r="AA4" s="1405"/>
      <c r="AB4" s="61"/>
    </row>
    <row r="5" spans="2:28" ht="20.25" customHeight="1">
      <c r="B5" s="1409"/>
      <c r="C5" s="1410"/>
      <c r="D5" s="1410"/>
      <c r="E5" s="1410"/>
      <c r="F5" s="1411"/>
      <c r="G5" s="1286" t="s">
        <v>700</v>
      </c>
      <c r="H5" s="1287"/>
      <c r="I5" s="1287"/>
      <c r="J5" s="1287"/>
      <c r="K5" s="1287"/>
      <c r="L5" s="1287"/>
      <c r="M5" s="1288"/>
      <c r="N5" s="563" t="s">
        <v>113</v>
      </c>
      <c r="O5" s="1285" t="s">
        <v>77</v>
      </c>
      <c r="P5" s="1285"/>
      <c r="Q5" s="1285"/>
      <c r="R5" s="116" t="s">
        <v>113</v>
      </c>
      <c r="S5" s="1285" t="s">
        <v>76</v>
      </c>
      <c r="T5" s="1285"/>
      <c r="U5" s="1285"/>
      <c r="V5" s="1285"/>
      <c r="W5" s="116" t="s">
        <v>113</v>
      </c>
      <c r="X5" s="1285" t="s">
        <v>70</v>
      </c>
      <c r="Y5" s="1285"/>
      <c r="Z5" s="1285"/>
      <c r="AA5" s="1412"/>
      <c r="AB5" s="61"/>
    </row>
    <row r="6" spans="2:28" ht="20.25" customHeight="1">
      <c r="B6" s="1276" t="s">
        <v>721</v>
      </c>
      <c r="C6" s="1277"/>
      <c r="D6" s="1277"/>
      <c r="E6" s="1277"/>
      <c r="F6" s="1278"/>
      <c r="G6" s="1271" t="s">
        <v>701</v>
      </c>
      <c r="H6" s="1272"/>
      <c r="I6" s="1272"/>
      <c r="J6" s="1272"/>
      <c r="K6" s="1272"/>
      <c r="L6" s="1272"/>
      <c r="M6" s="1273"/>
      <c r="N6" s="564" t="s">
        <v>704</v>
      </c>
      <c r="O6" s="1274" t="s">
        <v>56</v>
      </c>
      <c r="P6" s="1274"/>
      <c r="Q6" s="1274"/>
      <c r="R6" s="68" t="s">
        <v>113</v>
      </c>
      <c r="S6" s="1274" t="s">
        <v>25</v>
      </c>
      <c r="T6" s="1274"/>
      <c r="U6" s="1274"/>
      <c r="V6" s="1274"/>
      <c r="W6" s="565"/>
      <c r="X6" s="1274"/>
      <c r="Y6" s="1274"/>
      <c r="Z6" s="1274"/>
      <c r="AA6" s="1275"/>
      <c r="AB6" s="61"/>
    </row>
    <row r="7" spans="2:28" ht="20.25" customHeight="1">
      <c r="B7" s="1279"/>
      <c r="C7" s="1280"/>
      <c r="D7" s="1280"/>
      <c r="E7" s="1280"/>
      <c r="F7" s="1281"/>
      <c r="G7" s="1286" t="s">
        <v>720</v>
      </c>
      <c r="H7" s="1287"/>
      <c r="I7" s="1287"/>
      <c r="J7" s="1287"/>
      <c r="K7" s="1287"/>
      <c r="L7" s="1287"/>
      <c r="M7" s="1288"/>
      <c r="N7" s="563" t="s">
        <v>704</v>
      </c>
      <c r="O7" s="1285" t="s">
        <v>76</v>
      </c>
      <c r="P7" s="1285"/>
      <c r="Q7" s="1285"/>
      <c r="R7" s="116" t="s">
        <v>113</v>
      </c>
      <c r="S7" s="1270" t="s">
        <v>722</v>
      </c>
      <c r="T7" s="1270"/>
      <c r="U7" s="1270"/>
      <c r="V7" s="1270"/>
      <c r="W7" s="116" t="s">
        <v>113</v>
      </c>
      <c r="X7" s="1268" t="s">
        <v>705</v>
      </c>
      <c r="Y7" s="1268"/>
      <c r="Z7" s="1268"/>
      <c r="AA7" s="1269"/>
      <c r="AB7" s="61"/>
    </row>
    <row r="8" spans="2:28" s="1" customFormat="1" ht="20.25" customHeight="1" thickBot="1">
      <c r="B8" s="1282"/>
      <c r="C8" s="1283"/>
      <c r="D8" s="1283"/>
      <c r="E8" s="1283"/>
      <c r="F8" s="1284"/>
      <c r="G8" s="1289"/>
      <c r="H8" s="1290"/>
      <c r="I8" s="1290"/>
      <c r="J8" s="1290"/>
      <c r="K8" s="1290"/>
      <c r="L8" s="1290"/>
      <c r="M8" s="1291"/>
      <c r="N8" s="566" t="s">
        <v>704</v>
      </c>
      <c r="O8" s="1292" t="s">
        <v>712</v>
      </c>
      <c r="P8" s="1292"/>
      <c r="Q8" s="1292"/>
      <c r="R8" s="1292"/>
      <c r="S8" s="1292"/>
      <c r="T8" s="1292"/>
      <c r="U8" s="1292"/>
      <c r="V8" s="1292"/>
      <c r="W8" s="1292"/>
      <c r="X8" s="1292"/>
      <c r="Y8" s="1292"/>
      <c r="Z8" s="1292"/>
      <c r="AA8" s="1293"/>
      <c r="AB8" s="61"/>
    </row>
    <row r="9" spans="2:28" s="105" customFormat="1" ht="20.25" customHeight="1" thickBot="1">
      <c r="B9" s="1413" t="s">
        <v>695</v>
      </c>
      <c r="C9" s="1413"/>
      <c r="D9" s="1413"/>
      <c r="E9" s="1413"/>
      <c r="F9" s="1413"/>
      <c r="G9" s="1413"/>
      <c r="H9" s="1413"/>
      <c r="I9" s="1413"/>
      <c r="J9" s="1413"/>
      <c r="K9" s="1413"/>
      <c r="L9" s="1413"/>
      <c r="M9" s="1413"/>
      <c r="N9" s="1413"/>
      <c r="O9" s="1413"/>
      <c r="P9" s="1413"/>
      <c r="Q9" s="1413"/>
      <c r="R9" s="1413"/>
      <c r="S9" s="1413"/>
      <c r="T9" s="1413"/>
      <c r="U9" s="1413"/>
      <c r="V9" s="1413"/>
      <c r="W9" s="1413"/>
      <c r="X9" s="1413"/>
      <c r="Y9" s="1413"/>
      <c r="Z9" s="1413"/>
      <c r="AA9" s="1413"/>
      <c r="AB9" s="61"/>
    </row>
    <row r="10" spans="2:28" s="105" customFormat="1" ht="20.25" customHeight="1" thickBot="1">
      <c r="B10" s="1181" t="s">
        <v>64</v>
      </c>
      <c r="C10" s="1182"/>
      <c r="D10" s="1182"/>
      <c r="E10" s="1182"/>
      <c r="F10" s="1183"/>
      <c r="G10" s="1178" t="s">
        <v>98</v>
      </c>
      <c r="H10" s="1179"/>
      <c r="I10" s="1179"/>
      <c r="J10" s="1179"/>
      <c r="K10" s="1179"/>
      <c r="L10" s="1179"/>
      <c r="M10" s="1179"/>
      <c r="N10" s="1179"/>
      <c r="O10" s="1179"/>
      <c r="P10" s="1179"/>
      <c r="Q10" s="1179"/>
      <c r="R10" s="1179"/>
      <c r="S10" s="1179"/>
      <c r="T10" s="1179"/>
      <c r="U10" s="1179"/>
      <c r="V10" s="1179"/>
      <c r="W10" s="1179"/>
      <c r="X10" s="1179"/>
      <c r="Y10" s="1179"/>
      <c r="Z10" s="1179"/>
      <c r="AA10" s="1180"/>
      <c r="AB10" s="61"/>
    </row>
    <row r="11" spans="2:28" s="106" customFormat="1" ht="20.25" customHeight="1" thickTop="1">
      <c r="B11" s="1366" t="s">
        <v>86</v>
      </c>
      <c r="C11" s="1367"/>
      <c r="D11" s="1367"/>
      <c r="E11" s="1367"/>
      <c r="F11" s="1368"/>
      <c r="G11" s="1372" t="s">
        <v>44</v>
      </c>
      <c r="H11" s="1373"/>
      <c r="I11" s="1373"/>
      <c r="J11" s="1373"/>
      <c r="K11" s="1373"/>
      <c r="L11" s="1373"/>
      <c r="M11" s="1374"/>
      <c r="N11" s="567" t="s">
        <v>113</v>
      </c>
      <c r="O11" s="1375" t="s">
        <v>74</v>
      </c>
      <c r="P11" s="1375"/>
      <c r="Q11" s="1375"/>
      <c r="R11" s="567" t="s">
        <v>113</v>
      </c>
      <c r="S11" s="1375" t="s">
        <v>84</v>
      </c>
      <c r="T11" s="1375"/>
      <c r="U11" s="1375"/>
      <c r="V11" s="1375"/>
      <c r="W11" s="1375"/>
      <c r="X11" s="1375"/>
      <c r="Y11" s="568"/>
      <c r="Z11" s="568"/>
      <c r="AA11" s="569"/>
      <c r="AB11" s="61"/>
    </row>
    <row r="12" spans="2:28" ht="20.25" customHeight="1">
      <c r="B12" s="1369"/>
      <c r="C12" s="1370"/>
      <c r="D12" s="1370"/>
      <c r="E12" s="1370"/>
      <c r="F12" s="1371"/>
      <c r="G12" s="1220" t="s">
        <v>88</v>
      </c>
      <c r="H12" s="1221"/>
      <c r="I12" s="1221"/>
      <c r="J12" s="1221"/>
      <c r="K12" s="1221"/>
      <c r="L12" s="1221"/>
      <c r="M12" s="1222"/>
      <c r="N12" s="69" t="s">
        <v>113</v>
      </c>
      <c r="O12" s="1376" t="s">
        <v>56</v>
      </c>
      <c r="P12" s="1376"/>
      <c r="Q12" s="1376"/>
      <c r="R12" s="69" t="s">
        <v>113</v>
      </c>
      <c r="S12" s="1376" t="s">
        <v>85</v>
      </c>
      <c r="T12" s="1376"/>
      <c r="U12" s="1376"/>
      <c r="V12" s="1376"/>
      <c r="W12" s="69" t="s">
        <v>113</v>
      </c>
      <c r="X12" s="1376" t="s">
        <v>46</v>
      </c>
      <c r="Y12" s="1376"/>
      <c r="Z12" s="1376"/>
      <c r="AA12" s="1377"/>
      <c r="AB12" s="61"/>
    </row>
    <row r="13" spans="2:28" ht="20.25" customHeight="1">
      <c r="B13" s="1305" t="s">
        <v>87</v>
      </c>
      <c r="C13" s="1378"/>
      <c r="D13" s="1378"/>
      <c r="E13" s="1378"/>
      <c r="F13" s="1379"/>
      <c r="G13" s="1361" t="s">
        <v>313</v>
      </c>
      <c r="H13" s="1361"/>
      <c r="I13" s="1361"/>
      <c r="J13" s="1361"/>
      <c r="K13" s="1361"/>
      <c r="L13" s="1361"/>
      <c r="M13" s="1362"/>
      <c r="N13" s="561" t="s">
        <v>113</v>
      </c>
      <c r="O13" s="1382" t="s">
        <v>56</v>
      </c>
      <c r="P13" s="1382"/>
      <c r="Q13" s="1382"/>
      <c r="R13" s="1382"/>
      <c r="S13" s="570"/>
      <c r="T13" s="570"/>
      <c r="U13" s="561" t="s">
        <v>113</v>
      </c>
      <c r="V13" s="1382" t="s">
        <v>85</v>
      </c>
      <c r="W13" s="1382"/>
      <c r="X13" s="1382"/>
      <c r="Y13" s="1382"/>
      <c r="Z13" s="1382"/>
      <c r="AA13" s="1391"/>
      <c r="AB13" s="61"/>
    </row>
    <row r="14" spans="2:28" ht="20.25" customHeight="1">
      <c r="B14" s="1305"/>
      <c r="C14" s="1378"/>
      <c r="D14" s="1378"/>
      <c r="E14" s="1378"/>
      <c r="F14" s="1379"/>
      <c r="G14" s="1361" t="s">
        <v>79</v>
      </c>
      <c r="H14" s="1361"/>
      <c r="I14" s="1361"/>
      <c r="J14" s="1361"/>
      <c r="K14" s="1361"/>
      <c r="L14" s="1361"/>
      <c r="M14" s="1362"/>
      <c r="N14" s="561" t="s">
        <v>113</v>
      </c>
      <c r="O14" s="1352" t="s">
        <v>74</v>
      </c>
      <c r="P14" s="1352"/>
      <c r="Q14" s="1352"/>
      <c r="R14" s="1352"/>
      <c r="S14" s="571"/>
      <c r="T14" s="571"/>
      <c r="U14" s="561" t="s">
        <v>113</v>
      </c>
      <c r="V14" s="1382" t="s">
        <v>84</v>
      </c>
      <c r="W14" s="1382"/>
      <c r="X14" s="1382"/>
      <c r="Y14" s="1382"/>
      <c r="Z14" s="1382"/>
      <c r="AA14" s="1391"/>
      <c r="AB14" s="61"/>
    </row>
    <row r="15" spans="2:28" ht="20.25" customHeight="1">
      <c r="B15" s="1305"/>
      <c r="C15" s="1378"/>
      <c r="D15" s="1378"/>
      <c r="E15" s="1378"/>
      <c r="F15" s="1379"/>
      <c r="G15" s="1361" t="s">
        <v>314</v>
      </c>
      <c r="H15" s="1361"/>
      <c r="I15" s="1361"/>
      <c r="J15" s="1361"/>
      <c r="K15" s="1361"/>
      <c r="L15" s="1361"/>
      <c r="M15" s="1362"/>
      <c r="N15" s="561" t="s">
        <v>113</v>
      </c>
      <c r="O15" s="1382" t="s">
        <v>315</v>
      </c>
      <c r="P15" s="1382"/>
      <c r="Q15" s="1382"/>
      <c r="R15" s="1382"/>
      <c r="S15" s="1382"/>
      <c r="T15" s="1382"/>
      <c r="U15" s="561" t="s">
        <v>113</v>
      </c>
      <c r="V15" s="1382" t="s">
        <v>316</v>
      </c>
      <c r="W15" s="1382"/>
      <c r="X15" s="1382"/>
      <c r="Y15" s="1382"/>
      <c r="Z15" s="1382"/>
      <c r="AA15" s="1391"/>
      <c r="AB15" s="61"/>
    </row>
    <row r="16" spans="2:28" ht="27" customHeight="1">
      <c r="B16" s="1305"/>
      <c r="C16" s="1378"/>
      <c r="D16" s="1378"/>
      <c r="E16" s="1378"/>
      <c r="F16" s="1379"/>
      <c r="G16" s="1419" t="s">
        <v>636</v>
      </c>
      <c r="H16" s="1419"/>
      <c r="I16" s="1419"/>
      <c r="J16" s="1419"/>
      <c r="K16" s="1419"/>
      <c r="L16" s="1419"/>
      <c r="M16" s="1420"/>
      <c r="N16" s="561" t="s">
        <v>113</v>
      </c>
      <c r="O16" s="1382" t="s">
        <v>317</v>
      </c>
      <c r="P16" s="1382"/>
      <c r="Q16" s="1382"/>
      <c r="R16" s="1382"/>
      <c r="S16" s="1382"/>
      <c r="T16" s="1382"/>
      <c r="U16" s="561" t="s">
        <v>113</v>
      </c>
      <c r="V16" s="1382" t="s">
        <v>316</v>
      </c>
      <c r="W16" s="1382"/>
      <c r="X16" s="1382"/>
      <c r="Y16" s="1382"/>
      <c r="Z16" s="1382"/>
      <c r="AA16" s="1391"/>
    </row>
    <row r="17" spans="2:30" ht="20.25" customHeight="1">
      <c r="B17" s="1261"/>
      <c r="C17" s="1262"/>
      <c r="D17" s="1262"/>
      <c r="E17" s="1262"/>
      <c r="F17" s="1263"/>
      <c r="G17" s="1384" t="s">
        <v>92</v>
      </c>
      <c r="H17" s="1384"/>
      <c r="I17" s="1384"/>
      <c r="J17" s="1384"/>
      <c r="K17" s="1384"/>
      <c r="L17" s="1384"/>
      <c r="M17" s="1385"/>
      <c r="N17" s="69" t="s">
        <v>113</v>
      </c>
      <c r="O17" s="1336" t="s">
        <v>316</v>
      </c>
      <c r="P17" s="1336"/>
      <c r="Q17" s="1336"/>
      <c r="R17" s="1336"/>
      <c r="S17" s="572"/>
      <c r="T17" s="572"/>
      <c r="U17" s="69" t="s">
        <v>113</v>
      </c>
      <c r="V17" s="1336" t="s">
        <v>318</v>
      </c>
      <c r="W17" s="1336"/>
      <c r="X17" s="1336"/>
      <c r="Y17" s="1336"/>
      <c r="Z17" s="1336"/>
      <c r="AA17" s="1386"/>
    </row>
    <row r="18" spans="2:30" ht="20.25" customHeight="1">
      <c r="B18" s="1226" t="s">
        <v>245</v>
      </c>
      <c r="C18" s="1387"/>
      <c r="D18" s="1387"/>
      <c r="E18" s="1387"/>
      <c r="F18" s="1228"/>
      <c r="G18" s="1403" t="s">
        <v>89</v>
      </c>
      <c r="H18" s="1403"/>
      <c r="I18" s="1403"/>
      <c r="J18" s="1403"/>
      <c r="K18" s="1403"/>
      <c r="L18" s="1403"/>
      <c r="M18" s="1404"/>
      <c r="N18" s="561" t="s">
        <v>113</v>
      </c>
      <c r="O18" s="1382" t="s">
        <v>56</v>
      </c>
      <c r="P18" s="1382"/>
      <c r="Q18" s="1382"/>
      <c r="R18" s="561" t="s">
        <v>113</v>
      </c>
      <c r="S18" s="1352" t="s">
        <v>85</v>
      </c>
      <c r="T18" s="1352"/>
      <c r="U18" s="1352"/>
      <c r="V18" s="1352"/>
      <c r="W18" s="561" t="s">
        <v>113</v>
      </c>
      <c r="X18" s="1382" t="s">
        <v>45</v>
      </c>
      <c r="Y18" s="1382"/>
      <c r="Z18" s="1382"/>
      <c r="AA18" s="1391"/>
      <c r="AB18" s="1"/>
      <c r="AC18" s="1"/>
    </row>
    <row r="19" spans="2:30" ht="20.25" customHeight="1">
      <c r="B19" s="1226"/>
      <c r="C19" s="1387"/>
      <c r="D19" s="1387"/>
      <c r="E19" s="1387"/>
      <c r="F19" s="1228"/>
      <c r="G19" s="1361" t="s">
        <v>90</v>
      </c>
      <c r="H19" s="1361"/>
      <c r="I19" s="1361"/>
      <c r="J19" s="1361"/>
      <c r="K19" s="1361"/>
      <c r="L19" s="1361"/>
      <c r="M19" s="1362"/>
      <c r="N19" s="561" t="s">
        <v>113</v>
      </c>
      <c r="O19" s="1382" t="s">
        <v>56</v>
      </c>
      <c r="P19" s="1382"/>
      <c r="Q19" s="1382"/>
      <c r="R19" s="561" t="s">
        <v>113</v>
      </c>
      <c r="S19" s="1352" t="s">
        <v>85</v>
      </c>
      <c r="T19" s="1352"/>
      <c r="U19" s="1352"/>
      <c r="V19" s="1352"/>
      <c r="W19" s="561" t="s">
        <v>113</v>
      </c>
      <c r="X19" s="1382" t="s">
        <v>45</v>
      </c>
      <c r="Y19" s="1382"/>
      <c r="Z19" s="1382"/>
      <c r="AA19" s="1391"/>
      <c r="AB19" s="1"/>
      <c r="AC19" s="1"/>
    </row>
    <row r="20" spans="2:30" ht="20.25" customHeight="1">
      <c r="B20" s="1226"/>
      <c r="C20" s="1387"/>
      <c r="D20" s="1387"/>
      <c r="E20" s="1387"/>
      <c r="F20" s="1228"/>
      <c r="G20" s="1361" t="s">
        <v>91</v>
      </c>
      <c r="H20" s="1361"/>
      <c r="I20" s="1361"/>
      <c r="J20" s="1361"/>
      <c r="K20" s="1361"/>
      <c r="L20" s="1361"/>
      <c r="M20" s="1362"/>
      <c r="N20" s="561" t="s">
        <v>113</v>
      </c>
      <c r="O20" s="1382" t="s">
        <v>56</v>
      </c>
      <c r="P20" s="1382"/>
      <c r="Q20" s="1382"/>
      <c r="R20" s="561" t="s">
        <v>113</v>
      </c>
      <c r="S20" s="1352" t="s">
        <v>85</v>
      </c>
      <c r="T20" s="1352"/>
      <c r="U20" s="1352"/>
      <c r="V20" s="1352"/>
      <c r="W20" s="561" t="s">
        <v>113</v>
      </c>
      <c r="X20" s="1382" t="s">
        <v>45</v>
      </c>
      <c r="Y20" s="1382"/>
      <c r="Z20" s="1382"/>
      <c r="AA20" s="1391"/>
      <c r="AB20" s="106"/>
      <c r="AC20" s="106"/>
    </row>
    <row r="21" spans="2:30" ht="20.25" customHeight="1">
      <c r="B21" s="1226"/>
      <c r="C21" s="1387"/>
      <c r="D21" s="1387"/>
      <c r="E21" s="1387"/>
      <c r="F21" s="1228"/>
      <c r="G21" s="1392" t="s">
        <v>319</v>
      </c>
      <c r="H21" s="1392"/>
      <c r="I21" s="1392"/>
      <c r="J21" s="1392"/>
      <c r="K21" s="1392"/>
      <c r="L21" s="1392"/>
      <c r="M21" s="1393"/>
      <c r="N21" s="104" t="s">
        <v>757</v>
      </c>
      <c r="O21" s="1394" t="s">
        <v>56</v>
      </c>
      <c r="P21" s="1394"/>
      <c r="Q21" s="1394"/>
      <c r="R21" s="104" t="s">
        <v>113</v>
      </c>
      <c r="S21" s="1395" t="s">
        <v>85</v>
      </c>
      <c r="T21" s="1395"/>
      <c r="U21" s="1395"/>
      <c r="V21" s="1395"/>
      <c r="W21" s="573" t="s">
        <v>113</v>
      </c>
      <c r="X21" s="1396" t="s">
        <v>45</v>
      </c>
      <c r="Y21" s="1396"/>
      <c r="Z21" s="1396"/>
      <c r="AA21" s="1397"/>
    </row>
    <row r="22" spans="2:30" ht="20.25" customHeight="1" thickBot="1">
      <c r="B22" s="1388"/>
      <c r="C22" s="1389"/>
      <c r="D22" s="1389"/>
      <c r="E22" s="1389"/>
      <c r="F22" s="1390"/>
      <c r="G22" s="1400" t="s">
        <v>604</v>
      </c>
      <c r="H22" s="1401"/>
      <c r="I22" s="1401"/>
      <c r="J22" s="1401"/>
      <c r="K22" s="1401"/>
      <c r="L22" s="1401"/>
      <c r="M22" s="1402"/>
      <c r="N22" s="574" t="s">
        <v>113</v>
      </c>
      <c r="O22" s="1383" t="s">
        <v>56</v>
      </c>
      <c r="P22" s="1383"/>
      <c r="Q22" s="1383"/>
      <c r="R22" s="575" t="s">
        <v>113</v>
      </c>
      <c r="S22" s="1398" t="s">
        <v>85</v>
      </c>
      <c r="T22" s="1398"/>
      <c r="U22" s="1398"/>
      <c r="V22" s="1398"/>
      <c r="W22" s="67" t="s">
        <v>113</v>
      </c>
      <c r="X22" s="1354" t="s">
        <v>45</v>
      </c>
      <c r="Y22" s="1354"/>
      <c r="Z22" s="1354"/>
      <c r="AA22" s="1399"/>
    </row>
    <row r="23" spans="2:30" ht="20.25" customHeight="1">
      <c r="B23" s="576" t="s">
        <v>68</v>
      </c>
      <c r="C23" s="1417" t="s">
        <v>367</v>
      </c>
      <c r="D23" s="1418"/>
      <c r="E23" s="1418"/>
      <c r="F23" s="1418"/>
      <c r="G23" s="1418"/>
      <c r="H23" s="1418"/>
      <c r="I23" s="1418"/>
      <c r="J23" s="1418"/>
      <c r="K23" s="1418"/>
      <c r="L23" s="1418"/>
      <c r="M23" s="1418"/>
      <c r="N23" s="1418"/>
      <c r="O23" s="1418"/>
      <c r="P23" s="1418"/>
      <c r="Q23" s="1418"/>
      <c r="R23" s="1418"/>
      <c r="S23" s="1418"/>
      <c r="T23" s="1418"/>
      <c r="U23" s="1418"/>
      <c r="V23" s="1418"/>
      <c r="W23" s="1418"/>
      <c r="X23" s="1418"/>
      <c r="Y23" s="1418"/>
      <c r="Z23" s="1418"/>
      <c r="AA23" s="1418"/>
    </row>
    <row r="24" spans="2:30" ht="20.25" customHeight="1" thickBot="1">
      <c r="B24" s="1185" t="s">
        <v>696</v>
      </c>
      <c r="C24" s="1185"/>
      <c r="D24" s="1185"/>
      <c r="E24" s="1185"/>
      <c r="F24" s="1185"/>
      <c r="G24" s="1185"/>
      <c r="H24" s="1185"/>
      <c r="I24" s="1185"/>
      <c r="J24" s="1185"/>
      <c r="K24" s="1185"/>
      <c r="L24" s="1185"/>
      <c r="M24" s="1185"/>
      <c r="N24" s="1185"/>
      <c r="O24" s="1185"/>
      <c r="P24" s="1185"/>
      <c r="Q24" s="1185"/>
      <c r="R24" s="1185"/>
      <c r="S24" s="1185"/>
      <c r="T24" s="1185"/>
      <c r="U24" s="1185"/>
      <c r="V24" s="1185"/>
      <c r="W24" s="1185"/>
      <c r="X24" s="1185"/>
      <c r="Y24" s="1185"/>
      <c r="Z24" s="1185"/>
      <c r="AA24" s="1185"/>
    </row>
    <row r="25" spans="2:30" ht="20.25" customHeight="1" thickBot="1">
      <c r="B25" s="1181" t="s">
        <v>64</v>
      </c>
      <c r="C25" s="1182"/>
      <c r="D25" s="1182"/>
      <c r="E25" s="1182"/>
      <c r="F25" s="1183"/>
      <c r="G25" s="1179" t="s">
        <v>98</v>
      </c>
      <c r="H25" s="1179"/>
      <c r="I25" s="1179"/>
      <c r="J25" s="1179"/>
      <c r="K25" s="1179"/>
      <c r="L25" s="1179"/>
      <c r="M25" s="1179"/>
      <c r="N25" s="1179"/>
      <c r="O25" s="1179"/>
      <c r="P25" s="1179"/>
      <c r="Q25" s="1179"/>
      <c r="R25" s="1179"/>
      <c r="S25" s="1179"/>
      <c r="T25" s="1179"/>
      <c r="U25" s="1179"/>
      <c r="V25" s="1179"/>
      <c r="W25" s="1179"/>
      <c r="X25" s="1179"/>
      <c r="Y25" s="1179"/>
      <c r="Z25" s="1179"/>
      <c r="AA25" s="1180"/>
      <c r="AD25" s="61"/>
    </row>
    <row r="26" spans="2:30" ht="20.25" customHeight="1" thickTop="1">
      <c r="B26" s="1305" t="s">
        <v>82</v>
      </c>
      <c r="C26" s="1378"/>
      <c r="D26" s="1378"/>
      <c r="E26" s="1378"/>
      <c r="F26" s="1379"/>
      <c r="G26" s="1414" t="s">
        <v>5</v>
      </c>
      <c r="H26" s="1415"/>
      <c r="I26" s="1415"/>
      <c r="J26" s="1415"/>
      <c r="K26" s="1415"/>
      <c r="L26" s="1415"/>
      <c r="M26" s="1416"/>
      <c r="N26" s="577" t="s">
        <v>113</v>
      </c>
      <c r="O26" s="1380" t="s">
        <v>74</v>
      </c>
      <c r="P26" s="1380"/>
      <c r="Q26" s="1380"/>
      <c r="R26" s="1380"/>
      <c r="S26" s="578" t="s">
        <v>113</v>
      </c>
      <c r="T26" s="1380" t="s">
        <v>84</v>
      </c>
      <c r="U26" s="1380"/>
      <c r="V26" s="1380"/>
      <c r="W26" s="1380"/>
      <c r="X26" s="1380"/>
      <c r="Y26" s="1380"/>
      <c r="Z26" s="1380"/>
      <c r="AA26" s="1381"/>
      <c r="AD26" s="61"/>
    </row>
    <row r="27" spans="2:30" ht="20.25" customHeight="1" thickBot="1">
      <c r="B27" s="1339" t="s">
        <v>95</v>
      </c>
      <c r="C27" s="1340"/>
      <c r="D27" s="1340"/>
      <c r="E27" s="1340"/>
      <c r="F27" s="1341"/>
      <c r="G27" s="1361" t="s">
        <v>59</v>
      </c>
      <c r="H27" s="1361"/>
      <c r="I27" s="1361"/>
      <c r="J27" s="1361"/>
      <c r="K27" s="1361"/>
      <c r="L27" s="1361"/>
      <c r="M27" s="1362"/>
      <c r="N27" s="561" t="s">
        <v>113</v>
      </c>
      <c r="O27" s="1352" t="s">
        <v>74</v>
      </c>
      <c r="P27" s="1352"/>
      <c r="Q27" s="1352"/>
      <c r="R27" s="1352"/>
      <c r="S27" s="561" t="s">
        <v>113</v>
      </c>
      <c r="T27" s="1333" t="s">
        <v>83</v>
      </c>
      <c r="U27" s="1334"/>
      <c r="V27" s="1334"/>
      <c r="W27" s="1334"/>
      <c r="X27" s="1334"/>
      <c r="Y27" s="1334"/>
      <c r="Z27" s="1334"/>
      <c r="AA27" s="1335"/>
      <c r="AD27" s="61"/>
    </row>
    <row r="28" spans="2:30" ht="20.25" customHeight="1" thickBot="1">
      <c r="B28" s="1342"/>
      <c r="C28" s="1343"/>
      <c r="D28" s="1343"/>
      <c r="E28" s="1343"/>
      <c r="F28" s="1344"/>
      <c r="G28" s="1361" t="s">
        <v>247</v>
      </c>
      <c r="H28" s="1361"/>
      <c r="I28" s="1361"/>
      <c r="J28" s="1361"/>
      <c r="K28" s="1361"/>
      <c r="L28" s="1361"/>
      <c r="M28" s="1362"/>
      <c r="N28" s="561" t="s">
        <v>113</v>
      </c>
      <c r="O28" s="1352" t="s">
        <v>74</v>
      </c>
      <c r="P28" s="1352"/>
      <c r="Q28" s="1352"/>
      <c r="R28" s="1352"/>
      <c r="S28" s="561" t="s">
        <v>113</v>
      </c>
      <c r="T28" s="1333" t="s">
        <v>83</v>
      </c>
      <c r="U28" s="1334"/>
      <c r="V28" s="1334"/>
      <c r="W28" s="1334"/>
      <c r="X28" s="1334"/>
      <c r="Y28" s="1334"/>
      <c r="Z28" s="1334"/>
      <c r="AA28" s="1335"/>
      <c r="AD28" s="61"/>
    </row>
    <row r="29" spans="2:30" ht="20.25" customHeight="1">
      <c r="B29" s="1363"/>
      <c r="C29" s="1364"/>
      <c r="D29" s="1364"/>
      <c r="E29" s="1364"/>
      <c r="F29" s="1365"/>
      <c r="G29" s="1357" t="s">
        <v>580</v>
      </c>
      <c r="H29" s="1357"/>
      <c r="I29" s="1357"/>
      <c r="J29" s="1357"/>
      <c r="K29" s="1357"/>
      <c r="L29" s="1357"/>
      <c r="M29" s="1358"/>
      <c r="N29" s="69" t="s">
        <v>113</v>
      </c>
      <c r="O29" s="1336" t="s">
        <v>25</v>
      </c>
      <c r="P29" s="1336"/>
      <c r="Q29" s="1336"/>
      <c r="R29" s="1336"/>
      <c r="S29" s="69" t="s">
        <v>113</v>
      </c>
      <c r="T29" s="1337" t="s">
        <v>56</v>
      </c>
      <c r="U29" s="1337"/>
      <c r="V29" s="1337"/>
      <c r="W29" s="572"/>
      <c r="X29" s="579"/>
      <c r="Y29" s="1337"/>
      <c r="Z29" s="1337"/>
      <c r="AA29" s="1338"/>
      <c r="AD29" s="62"/>
    </row>
    <row r="30" spans="2:30" ht="20.25" customHeight="1" thickBot="1">
      <c r="B30" s="1339" t="s">
        <v>96</v>
      </c>
      <c r="C30" s="1340"/>
      <c r="D30" s="1340"/>
      <c r="E30" s="1340"/>
      <c r="F30" s="1341"/>
      <c r="G30" s="1359" t="s">
        <v>59</v>
      </c>
      <c r="H30" s="1359"/>
      <c r="I30" s="1359"/>
      <c r="J30" s="1359"/>
      <c r="K30" s="1359"/>
      <c r="L30" s="1359"/>
      <c r="M30" s="1360"/>
      <c r="N30" s="580" t="s">
        <v>113</v>
      </c>
      <c r="O30" s="1348" t="s">
        <v>74</v>
      </c>
      <c r="P30" s="1348"/>
      <c r="Q30" s="1348"/>
      <c r="R30" s="1348"/>
      <c r="S30" s="580" t="s">
        <v>113</v>
      </c>
      <c r="T30" s="1349" t="s">
        <v>83</v>
      </c>
      <c r="U30" s="1350"/>
      <c r="V30" s="1350"/>
      <c r="W30" s="1350"/>
      <c r="X30" s="1350"/>
      <c r="Y30" s="1350"/>
      <c r="Z30" s="1350"/>
      <c r="AA30" s="1351"/>
      <c r="AD30" s="61"/>
    </row>
    <row r="31" spans="2:30" ht="20.25" customHeight="1" thickBot="1">
      <c r="B31" s="1342"/>
      <c r="C31" s="1343"/>
      <c r="D31" s="1343"/>
      <c r="E31" s="1343"/>
      <c r="F31" s="1344"/>
      <c r="G31" s="1361" t="s">
        <v>80</v>
      </c>
      <c r="H31" s="1361"/>
      <c r="I31" s="1361"/>
      <c r="J31" s="1361"/>
      <c r="K31" s="1361"/>
      <c r="L31" s="1361"/>
      <c r="M31" s="1362"/>
      <c r="N31" s="561" t="s">
        <v>113</v>
      </c>
      <c r="O31" s="1352" t="s">
        <v>74</v>
      </c>
      <c r="P31" s="1352"/>
      <c r="Q31" s="1352"/>
      <c r="R31" s="1352"/>
      <c r="S31" s="561" t="s">
        <v>113</v>
      </c>
      <c r="T31" s="1352" t="s">
        <v>47</v>
      </c>
      <c r="U31" s="1352"/>
      <c r="V31" s="1352"/>
      <c r="W31" s="570"/>
      <c r="X31" s="561" t="s">
        <v>113</v>
      </c>
      <c r="Y31" s="1352" t="s">
        <v>46</v>
      </c>
      <c r="Z31" s="1352"/>
      <c r="AA31" s="1353"/>
      <c r="AD31" s="61"/>
    </row>
    <row r="32" spans="2:30" ht="20.25" customHeight="1" thickBot="1">
      <c r="B32" s="1342"/>
      <c r="C32" s="1343"/>
      <c r="D32" s="1343"/>
      <c r="E32" s="1343"/>
      <c r="F32" s="1344"/>
      <c r="G32" s="1361" t="s">
        <v>81</v>
      </c>
      <c r="H32" s="1361"/>
      <c r="I32" s="1361"/>
      <c r="J32" s="1361"/>
      <c r="K32" s="1361"/>
      <c r="L32" s="1361"/>
      <c r="M32" s="1362"/>
      <c r="N32" s="561" t="s">
        <v>113</v>
      </c>
      <c r="O32" s="1352" t="s">
        <v>74</v>
      </c>
      <c r="P32" s="1352"/>
      <c r="Q32" s="1352"/>
      <c r="R32" s="1352"/>
      <c r="S32" s="561" t="s">
        <v>113</v>
      </c>
      <c r="T32" s="1333" t="s">
        <v>83</v>
      </c>
      <c r="U32" s="1334"/>
      <c r="V32" s="1334"/>
      <c r="W32" s="1334"/>
      <c r="X32" s="1334"/>
      <c r="Y32" s="1334"/>
      <c r="Z32" s="1334"/>
      <c r="AA32" s="1335"/>
      <c r="AD32" s="61"/>
    </row>
    <row r="33" spans="2:30" ht="20.25" customHeight="1" thickBot="1">
      <c r="B33" s="1345"/>
      <c r="C33" s="1346"/>
      <c r="D33" s="1346"/>
      <c r="E33" s="1346"/>
      <c r="F33" s="1347"/>
      <c r="G33" s="1290" t="s">
        <v>580</v>
      </c>
      <c r="H33" s="1290"/>
      <c r="I33" s="1290"/>
      <c r="J33" s="1290"/>
      <c r="K33" s="1290"/>
      <c r="L33" s="1290"/>
      <c r="M33" s="1291"/>
      <c r="N33" s="67" t="s">
        <v>113</v>
      </c>
      <c r="O33" s="1354" t="s">
        <v>25</v>
      </c>
      <c r="P33" s="1354"/>
      <c r="Q33" s="1354"/>
      <c r="R33" s="1354"/>
      <c r="S33" s="67" t="s">
        <v>113</v>
      </c>
      <c r="T33" s="1355" t="s">
        <v>56</v>
      </c>
      <c r="U33" s="1355"/>
      <c r="V33" s="1355"/>
      <c r="W33" s="581"/>
      <c r="X33" s="582"/>
      <c r="Y33" s="1355"/>
      <c r="Z33" s="1355"/>
      <c r="AA33" s="1356"/>
      <c r="AD33" s="65"/>
    </row>
    <row r="34" spans="2:30" ht="20.25" customHeight="1">
      <c r="B34" s="1185" t="s">
        <v>697</v>
      </c>
      <c r="C34" s="1185"/>
      <c r="D34" s="1185"/>
      <c r="E34" s="1185"/>
      <c r="F34" s="1185"/>
      <c r="G34" s="1185"/>
      <c r="H34" s="1185"/>
      <c r="I34" s="1185"/>
      <c r="J34" s="1185"/>
      <c r="K34" s="1185"/>
      <c r="L34" s="1185"/>
      <c r="M34" s="1185"/>
      <c r="N34" s="1185"/>
      <c r="O34" s="1185"/>
      <c r="P34" s="1185"/>
      <c r="Q34" s="1185"/>
      <c r="R34" s="1185"/>
      <c r="S34" s="353"/>
      <c r="T34" s="351"/>
      <c r="U34" s="583"/>
      <c r="V34" s="583"/>
      <c r="W34" s="583"/>
      <c r="X34" s="583"/>
      <c r="Y34" s="583"/>
      <c r="Z34" s="583"/>
      <c r="AA34" s="583"/>
      <c r="AD34" s="61"/>
    </row>
    <row r="35" spans="2:30" ht="20.25" customHeight="1" thickBot="1">
      <c r="B35" s="1297" t="s">
        <v>78</v>
      </c>
      <c r="C35" s="1297"/>
      <c r="D35" s="1297"/>
      <c r="E35" s="1297"/>
      <c r="F35" s="1297"/>
      <c r="G35" s="1297"/>
      <c r="H35" s="1297"/>
      <c r="I35" s="1297"/>
      <c r="J35" s="1297"/>
      <c r="K35" s="1297"/>
      <c r="L35" s="1297"/>
      <c r="M35" s="1297"/>
      <c r="N35" s="1297"/>
      <c r="O35" s="1297"/>
      <c r="P35" s="1297"/>
      <c r="Q35" s="1297"/>
      <c r="R35" s="1297"/>
      <c r="S35" s="583"/>
      <c r="T35" s="583"/>
      <c r="U35" s="583"/>
      <c r="V35" s="583"/>
      <c r="W35" s="583"/>
      <c r="X35" s="583"/>
      <c r="Y35" s="583"/>
      <c r="Z35" s="583"/>
      <c r="AA35" s="583"/>
      <c r="AB35" s="4"/>
      <c r="AC35" s="4"/>
    </row>
    <row r="36" spans="2:30" ht="21" customHeight="1">
      <c r="B36" s="1298" t="s">
        <v>629</v>
      </c>
      <c r="C36" s="1299"/>
      <c r="D36" s="1299"/>
      <c r="E36" s="1299"/>
      <c r="F36" s="1299"/>
      <c r="G36" s="1299"/>
      <c r="H36" s="1299"/>
      <c r="I36" s="1300"/>
      <c r="J36" s="1301">
        <f>SUM(J37:S39)</f>
        <v>0</v>
      </c>
      <c r="K36" s="1302"/>
      <c r="L36" s="1302"/>
      <c r="M36" s="1302"/>
      <c r="N36" s="1302"/>
      <c r="O36" s="1302"/>
      <c r="P36" s="1302"/>
      <c r="Q36" s="1302"/>
      <c r="R36" s="1302"/>
      <c r="S36" s="1302"/>
      <c r="T36" s="584" t="s">
        <v>60</v>
      </c>
      <c r="U36" s="585"/>
      <c r="V36" s="585"/>
      <c r="W36" s="585"/>
      <c r="X36" s="585"/>
      <c r="Y36" s="585"/>
      <c r="Z36" s="585"/>
      <c r="AA36" s="586"/>
      <c r="AC36" s="61"/>
    </row>
    <row r="37" spans="2:30" ht="25.5" customHeight="1">
      <c r="B37" s="1303" t="s">
        <v>72</v>
      </c>
      <c r="C37" s="1304"/>
      <c r="D37" s="1308" t="s">
        <v>246</v>
      </c>
      <c r="E37" s="1309"/>
      <c r="F37" s="1309"/>
      <c r="G37" s="1309"/>
      <c r="H37" s="1309"/>
      <c r="I37" s="1310"/>
      <c r="J37" s="1311"/>
      <c r="K37" s="1312"/>
      <c r="L37" s="1312"/>
      <c r="M37" s="1312"/>
      <c r="N37" s="1312"/>
      <c r="O37" s="1312"/>
      <c r="P37" s="1312"/>
      <c r="Q37" s="1312"/>
      <c r="R37" s="1312"/>
      <c r="S37" s="1312"/>
      <c r="T37" s="587" t="s">
        <v>60</v>
      </c>
      <c r="U37" s="588"/>
      <c r="V37" s="588"/>
      <c r="W37" s="588"/>
      <c r="X37" s="588"/>
      <c r="Y37" s="588"/>
      <c r="Z37" s="588"/>
      <c r="AA37" s="589"/>
      <c r="AB37" s="63"/>
      <c r="AC37" s="64"/>
    </row>
    <row r="38" spans="2:30" ht="25.5" customHeight="1">
      <c r="B38" s="1305"/>
      <c r="C38" s="1306"/>
      <c r="D38" s="1313" t="s">
        <v>73</v>
      </c>
      <c r="E38" s="1314"/>
      <c r="F38" s="1314"/>
      <c r="G38" s="1314"/>
      <c r="H38" s="1314"/>
      <c r="I38" s="1315"/>
      <c r="J38" s="1311"/>
      <c r="K38" s="1312"/>
      <c r="L38" s="1312"/>
      <c r="M38" s="1312"/>
      <c r="N38" s="1312"/>
      <c r="O38" s="1312"/>
      <c r="P38" s="1312"/>
      <c r="Q38" s="1312"/>
      <c r="R38" s="1312"/>
      <c r="S38" s="1312"/>
      <c r="T38" s="587" t="s">
        <v>60</v>
      </c>
      <c r="U38" s="588"/>
      <c r="V38" s="588"/>
      <c r="W38" s="588"/>
      <c r="X38" s="588"/>
      <c r="Y38" s="588"/>
      <c r="Z38" s="588"/>
      <c r="AA38" s="589"/>
      <c r="AB38" s="63"/>
      <c r="AC38" s="60"/>
    </row>
    <row r="39" spans="2:30" ht="25.5" customHeight="1" thickBot="1">
      <c r="B39" s="1242"/>
      <c r="C39" s="1307"/>
      <c r="D39" s="1316" t="s">
        <v>102</v>
      </c>
      <c r="E39" s="1317"/>
      <c r="F39" s="1317"/>
      <c r="G39" s="1317"/>
      <c r="H39" s="1317"/>
      <c r="I39" s="1317"/>
      <c r="J39" s="1318"/>
      <c r="K39" s="1319"/>
      <c r="L39" s="1319"/>
      <c r="M39" s="1319"/>
      <c r="N39" s="1319"/>
      <c r="O39" s="1319"/>
      <c r="P39" s="1319"/>
      <c r="Q39" s="1319"/>
      <c r="R39" s="1319"/>
      <c r="S39" s="1319"/>
      <c r="T39" s="590" t="s">
        <v>60</v>
      </c>
      <c r="U39" s="591"/>
      <c r="V39" s="591"/>
      <c r="W39" s="591"/>
      <c r="X39" s="591"/>
      <c r="Y39" s="591"/>
      <c r="Z39" s="591"/>
      <c r="AA39" s="592"/>
      <c r="AB39" s="63"/>
      <c r="AC39" s="60"/>
    </row>
    <row r="40" spans="2:30" ht="20.25" customHeight="1" thickBot="1">
      <c r="B40" s="1320" t="s">
        <v>266</v>
      </c>
      <c r="C40" s="1320"/>
      <c r="D40" s="1320"/>
      <c r="E40" s="1320"/>
      <c r="F40" s="1320"/>
      <c r="G40" s="1320"/>
      <c r="H40" s="1320"/>
      <c r="I40" s="1320"/>
      <c r="J40" s="1320"/>
      <c r="K40" s="1320"/>
      <c r="L40" s="1320"/>
      <c r="M40" s="1320"/>
      <c r="N40" s="1320"/>
      <c r="O40" s="1320"/>
      <c r="P40" s="1320"/>
      <c r="Q40" s="1320"/>
      <c r="R40" s="1320"/>
      <c r="S40" s="591"/>
      <c r="T40" s="591"/>
      <c r="U40" s="591"/>
      <c r="V40" s="591"/>
      <c r="W40" s="591"/>
      <c r="X40" s="591"/>
      <c r="Y40" s="591"/>
      <c r="Z40" s="591"/>
      <c r="AA40" s="591"/>
      <c r="AB40" s="63"/>
      <c r="AC40" s="60"/>
    </row>
    <row r="41" spans="2:30" ht="21" customHeight="1">
      <c r="B41" s="1321" t="s">
        <v>519</v>
      </c>
      <c r="C41" s="1322"/>
      <c r="D41" s="1322"/>
      <c r="E41" s="1322"/>
      <c r="F41" s="1322"/>
      <c r="G41" s="1322"/>
      <c r="H41" s="1322"/>
      <c r="I41" s="1322"/>
      <c r="J41" s="69" t="s">
        <v>113</v>
      </c>
      <c r="K41" s="1323" t="s">
        <v>518</v>
      </c>
      <c r="L41" s="1323"/>
      <c r="M41" s="1323"/>
      <c r="N41" s="1323"/>
      <c r="O41" s="1323"/>
      <c r="P41" s="69" t="s">
        <v>113</v>
      </c>
      <c r="Q41" s="593" t="s">
        <v>520</v>
      </c>
      <c r="R41" s="594"/>
      <c r="S41" s="594"/>
      <c r="T41" s="594"/>
      <c r="U41" s="594"/>
      <c r="V41" s="594"/>
      <c r="W41" s="1324" t="s">
        <v>698</v>
      </c>
      <c r="X41" s="1324"/>
      <c r="Y41" s="1324"/>
      <c r="Z41" s="1324"/>
      <c r="AA41" s="1325"/>
      <c r="AB41" s="63"/>
      <c r="AC41" s="60"/>
    </row>
    <row r="42" spans="2:30" ht="21" customHeight="1">
      <c r="B42" s="1305" t="s">
        <v>521</v>
      </c>
      <c r="C42" s="1326"/>
      <c r="D42" s="1326"/>
      <c r="E42" s="1326"/>
      <c r="F42" s="1326"/>
      <c r="G42" s="1326"/>
      <c r="H42" s="1326"/>
      <c r="I42" s="1326"/>
      <c r="J42" s="595" t="s">
        <v>113</v>
      </c>
      <c r="K42" s="1327" t="s">
        <v>518</v>
      </c>
      <c r="L42" s="1327"/>
      <c r="M42" s="1327"/>
      <c r="N42" s="1327"/>
      <c r="O42" s="1327"/>
      <c r="P42" s="595" t="s">
        <v>113</v>
      </c>
      <c r="Q42" s="596" t="s">
        <v>520</v>
      </c>
      <c r="R42" s="597"/>
      <c r="S42" s="598"/>
      <c r="T42" s="593"/>
      <c r="U42" s="593"/>
      <c r="V42" s="593"/>
      <c r="W42" s="1328" t="s">
        <v>698</v>
      </c>
      <c r="X42" s="1328"/>
      <c r="Y42" s="1328"/>
      <c r="Z42" s="1328"/>
      <c r="AA42" s="1329"/>
      <c r="AB42" s="63"/>
      <c r="AC42" s="60"/>
    </row>
    <row r="43" spans="2:30" ht="27.75" customHeight="1" thickBot="1">
      <c r="B43" s="1330" t="s">
        <v>591</v>
      </c>
      <c r="C43" s="1331"/>
      <c r="D43" s="1331"/>
      <c r="E43" s="1331"/>
      <c r="F43" s="1331"/>
      <c r="G43" s="1331"/>
      <c r="H43" s="1331"/>
      <c r="I43" s="1331"/>
      <c r="J43" s="67" t="s">
        <v>113</v>
      </c>
      <c r="K43" s="1332" t="s">
        <v>575</v>
      </c>
      <c r="L43" s="1332"/>
      <c r="M43" s="1332"/>
      <c r="N43" s="1332"/>
      <c r="O43" s="1332"/>
      <c r="P43" s="67" t="s">
        <v>113</v>
      </c>
      <c r="Q43" s="1294" t="s">
        <v>576</v>
      </c>
      <c r="R43" s="1294"/>
      <c r="S43" s="1294"/>
      <c r="T43" s="1294"/>
      <c r="U43" s="1294"/>
      <c r="V43" s="1294"/>
      <c r="W43" s="1295" t="s">
        <v>698</v>
      </c>
      <c r="X43" s="1295"/>
      <c r="Y43" s="1295"/>
      <c r="Z43" s="1295"/>
      <c r="AA43" s="1296"/>
      <c r="AB43" s="63"/>
      <c r="AC43" s="60"/>
    </row>
    <row r="44" spans="2:30" ht="9.75" customHeight="1"/>
    <row r="45" spans="2:30">
      <c r="B45" s="108"/>
      <c r="C45" s="108"/>
      <c r="D45" s="108"/>
      <c r="E45" s="108"/>
      <c r="F45" s="108"/>
      <c r="G45" s="108"/>
      <c r="H45" s="108"/>
      <c r="I45" s="108"/>
      <c r="J45" s="108"/>
      <c r="K45" s="108"/>
      <c r="L45" s="108"/>
      <c r="M45" s="108"/>
      <c r="N45" s="108"/>
      <c r="O45" s="108"/>
      <c r="P45" s="108"/>
      <c r="Q45" s="108"/>
      <c r="R45" s="108"/>
      <c r="S45" s="108"/>
      <c r="T45" s="108"/>
      <c r="U45" s="108"/>
      <c r="V45" s="108"/>
      <c r="W45" s="108"/>
      <c r="X45" s="108"/>
      <c r="Y45" s="108"/>
      <c r="Z45" s="108"/>
      <c r="AA45" s="108"/>
    </row>
    <row r="46" spans="2:30" ht="14.25">
      <c r="B46" s="112"/>
      <c r="C46" s="112"/>
      <c r="D46" s="112"/>
      <c r="E46" s="112"/>
      <c r="F46" s="112"/>
      <c r="G46" s="112"/>
      <c r="H46" s="112"/>
      <c r="I46" s="112"/>
      <c r="J46" s="112"/>
      <c r="K46" s="112"/>
      <c r="L46" s="112"/>
      <c r="M46" s="112"/>
      <c r="N46" s="112"/>
      <c r="O46" s="112"/>
      <c r="P46" s="112"/>
      <c r="Q46" s="112"/>
      <c r="R46" s="112"/>
      <c r="S46" s="108"/>
      <c r="T46" s="108"/>
      <c r="U46" s="108"/>
      <c r="V46" s="108"/>
      <c r="W46" s="108"/>
      <c r="X46" s="108"/>
      <c r="Y46" s="108"/>
      <c r="Z46" s="108"/>
      <c r="AA46" s="108"/>
    </row>
    <row r="47" spans="2:30" ht="27" customHeight="1">
      <c r="B47" s="107"/>
      <c r="C47" s="107"/>
      <c r="D47" s="107"/>
      <c r="E47" s="107"/>
      <c r="F47" s="107"/>
      <c r="G47" s="107"/>
      <c r="H47" s="107"/>
      <c r="I47" s="107"/>
      <c r="J47" s="109"/>
      <c r="K47" s="109"/>
      <c r="L47" s="109"/>
      <c r="M47" s="109"/>
      <c r="N47" s="109"/>
      <c r="O47" s="109"/>
      <c r="P47" s="109"/>
      <c r="Q47" s="109"/>
      <c r="R47" s="109"/>
      <c r="S47" s="109"/>
      <c r="T47" s="110"/>
      <c r="U47" s="108"/>
      <c r="V47" s="108"/>
      <c r="W47" s="108"/>
      <c r="X47" s="108"/>
      <c r="Y47" s="108"/>
      <c r="Z47" s="108"/>
      <c r="AA47" s="108"/>
    </row>
    <row r="48" spans="2:30" ht="27" customHeight="1">
      <c r="B48" s="107"/>
      <c r="C48" s="107"/>
      <c r="D48" s="114"/>
      <c r="E48" s="114"/>
      <c r="F48" s="114"/>
      <c r="G48" s="114"/>
      <c r="H48" s="114"/>
      <c r="I48" s="114"/>
      <c r="J48" s="109"/>
      <c r="K48" s="109"/>
      <c r="L48" s="109"/>
      <c r="M48" s="109"/>
      <c r="N48" s="109"/>
      <c r="O48" s="109"/>
      <c r="P48" s="109"/>
      <c r="Q48" s="109"/>
      <c r="R48" s="109"/>
      <c r="S48" s="109"/>
      <c r="T48" s="110"/>
      <c r="U48" s="108"/>
      <c r="V48" s="108"/>
      <c r="W48" s="108"/>
      <c r="X48" s="108"/>
      <c r="Y48" s="108"/>
      <c r="Z48" s="108"/>
      <c r="AA48" s="108"/>
    </row>
    <row r="49" spans="2:27" ht="27" customHeight="1">
      <c r="B49" s="107"/>
      <c r="C49" s="107"/>
      <c r="D49" s="107"/>
      <c r="E49" s="107"/>
      <c r="F49" s="107"/>
      <c r="G49" s="107"/>
      <c r="H49" s="107"/>
      <c r="I49" s="107"/>
      <c r="J49" s="109"/>
      <c r="K49" s="109"/>
      <c r="L49" s="109"/>
      <c r="M49" s="109"/>
      <c r="N49" s="109"/>
      <c r="O49" s="109"/>
      <c r="P49" s="109"/>
      <c r="Q49" s="109"/>
      <c r="R49" s="109"/>
      <c r="S49" s="109"/>
      <c r="T49" s="110"/>
      <c r="U49" s="108"/>
      <c r="V49" s="108"/>
      <c r="W49" s="108"/>
      <c r="X49" s="108"/>
      <c r="Y49" s="108"/>
      <c r="Z49" s="108"/>
      <c r="AA49" s="108"/>
    </row>
    <row r="50" spans="2:27" ht="27" customHeight="1">
      <c r="B50" s="107"/>
      <c r="C50" s="107"/>
      <c r="D50" s="107"/>
      <c r="E50" s="107"/>
      <c r="F50" s="107"/>
      <c r="G50" s="107"/>
      <c r="H50" s="107"/>
      <c r="I50" s="107"/>
      <c r="J50" s="109"/>
      <c r="K50" s="109"/>
      <c r="L50" s="109"/>
      <c r="M50" s="109"/>
      <c r="N50" s="109"/>
      <c r="O50" s="109"/>
      <c r="P50" s="109"/>
      <c r="Q50" s="109"/>
      <c r="R50" s="109"/>
      <c r="S50" s="109"/>
      <c r="T50" s="110"/>
      <c r="U50" s="108"/>
      <c r="V50" s="108"/>
      <c r="W50" s="108"/>
      <c r="X50" s="108"/>
      <c r="Y50" s="108"/>
      <c r="Z50" s="108"/>
      <c r="AA50" s="108"/>
    </row>
    <row r="51" spans="2:27" ht="14.25">
      <c r="B51" s="112"/>
      <c r="C51" s="112"/>
      <c r="D51" s="112"/>
      <c r="E51" s="112"/>
      <c r="F51" s="112"/>
      <c r="G51" s="112"/>
      <c r="H51" s="112"/>
      <c r="I51" s="112"/>
      <c r="J51" s="112"/>
      <c r="K51" s="112"/>
      <c r="L51" s="112"/>
      <c r="M51" s="112"/>
      <c r="N51" s="112"/>
      <c r="O51" s="112"/>
      <c r="P51" s="112"/>
      <c r="Q51" s="112"/>
      <c r="R51" s="112"/>
      <c r="S51" s="108"/>
      <c r="T51" s="108"/>
      <c r="U51" s="108"/>
      <c r="V51" s="108"/>
      <c r="W51" s="108"/>
      <c r="X51" s="108"/>
      <c r="Y51" s="108"/>
      <c r="Z51" s="108"/>
      <c r="AA51" s="108"/>
    </row>
    <row r="52" spans="2:27" ht="27.75" customHeight="1">
      <c r="B52" s="107"/>
      <c r="C52" s="107"/>
      <c r="D52" s="107"/>
      <c r="E52" s="107"/>
      <c r="F52" s="107"/>
      <c r="G52" s="107"/>
      <c r="H52" s="107"/>
      <c r="I52" s="107"/>
      <c r="J52" s="111"/>
      <c r="K52" s="107"/>
      <c r="L52" s="107"/>
      <c r="M52" s="107"/>
      <c r="N52" s="107"/>
      <c r="O52" s="107"/>
      <c r="P52" s="111"/>
      <c r="Q52" s="112"/>
      <c r="R52" s="112"/>
      <c r="S52" s="112"/>
      <c r="T52" s="112"/>
      <c r="U52" s="112"/>
      <c r="V52" s="112"/>
      <c r="W52" s="107"/>
      <c r="X52" s="107"/>
      <c r="Y52" s="107"/>
      <c r="Z52" s="107"/>
      <c r="AA52" s="107"/>
    </row>
    <row r="53" spans="2:27" ht="27.75" customHeight="1">
      <c r="B53" s="107"/>
      <c r="C53" s="107"/>
      <c r="D53" s="107"/>
      <c r="E53" s="107"/>
      <c r="F53" s="107"/>
      <c r="G53" s="107"/>
      <c r="H53" s="107"/>
      <c r="I53" s="107"/>
      <c r="J53" s="111"/>
      <c r="K53" s="107"/>
      <c r="L53" s="107"/>
      <c r="M53" s="107"/>
      <c r="N53" s="107"/>
      <c r="O53" s="107"/>
      <c r="P53" s="111"/>
      <c r="Q53" s="112"/>
      <c r="R53" s="112"/>
      <c r="S53" s="112"/>
      <c r="T53" s="112"/>
      <c r="U53" s="112"/>
      <c r="V53" s="112"/>
      <c r="W53" s="107"/>
      <c r="X53" s="107"/>
      <c r="Y53" s="107"/>
      <c r="Z53" s="107"/>
      <c r="AA53" s="107"/>
    </row>
    <row r="54" spans="2:27" ht="27.75" customHeight="1">
      <c r="B54" s="114"/>
      <c r="C54" s="114"/>
      <c r="D54" s="114"/>
      <c r="E54" s="114"/>
      <c r="F54" s="114"/>
      <c r="G54" s="114"/>
      <c r="H54" s="114"/>
      <c r="I54" s="114"/>
      <c r="J54" s="111"/>
      <c r="K54" s="107"/>
      <c r="L54" s="107"/>
      <c r="M54" s="107"/>
      <c r="N54" s="107"/>
      <c r="O54" s="107"/>
      <c r="P54" s="111"/>
      <c r="Q54" s="113"/>
      <c r="R54" s="113"/>
      <c r="S54" s="113"/>
      <c r="T54" s="113"/>
      <c r="U54" s="113"/>
      <c r="V54" s="113"/>
      <c r="W54" s="107"/>
      <c r="X54" s="107"/>
      <c r="Y54" s="107"/>
      <c r="Z54" s="107"/>
      <c r="AA54" s="107"/>
    </row>
    <row r="55" spans="2:27">
      <c r="B55" s="108"/>
      <c r="C55" s="108"/>
      <c r="D55" s="108"/>
      <c r="E55" s="108"/>
      <c r="F55" s="108"/>
      <c r="G55" s="108"/>
      <c r="H55" s="108"/>
      <c r="I55" s="108"/>
      <c r="J55" s="108"/>
      <c r="K55" s="108"/>
      <c r="L55" s="108"/>
      <c r="M55" s="108"/>
      <c r="N55" s="108"/>
      <c r="O55" s="108"/>
      <c r="P55" s="108"/>
      <c r="Q55" s="108"/>
      <c r="R55" s="108"/>
      <c r="S55" s="108"/>
      <c r="T55" s="108"/>
      <c r="U55" s="108"/>
      <c r="V55" s="108"/>
      <c r="W55" s="108"/>
      <c r="X55" s="108"/>
      <c r="Y55" s="108"/>
      <c r="Z55" s="108"/>
      <c r="AA55" s="108"/>
    </row>
    <row r="56" spans="2:27">
      <c r="B56" s="108"/>
      <c r="C56" s="108"/>
      <c r="D56" s="108"/>
      <c r="E56" s="108"/>
      <c r="F56" s="108"/>
      <c r="G56" s="108"/>
      <c r="H56" s="108"/>
      <c r="I56" s="108"/>
      <c r="J56" s="108"/>
      <c r="K56" s="108"/>
      <c r="L56" s="108"/>
      <c r="M56" s="108"/>
      <c r="N56" s="108"/>
      <c r="O56" s="108"/>
      <c r="P56" s="108"/>
      <c r="Q56" s="108"/>
      <c r="R56" s="108"/>
      <c r="S56" s="108"/>
      <c r="T56" s="108"/>
      <c r="U56" s="108"/>
      <c r="V56" s="108"/>
      <c r="W56" s="108"/>
      <c r="X56" s="108"/>
      <c r="Y56" s="108"/>
      <c r="Z56" s="108"/>
      <c r="AA56" s="108"/>
    </row>
  </sheetData>
  <mergeCells count="130">
    <mergeCell ref="O27:R27"/>
    <mergeCell ref="T27:AA27"/>
    <mergeCell ref="B9:AA9"/>
    <mergeCell ref="B13:F17"/>
    <mergeCell ref="G13:M13"/>
    <mergeCell ref="O13:R13"/>
    <mergeCell ref="V13:AA13"/>
    <mergeCell ref="G14:M14"/>
    <mergeCell ref="O14:R14"/>
    <mergeCell ref="G26:M26"/>
    <mergeCell ref="X19:AA19"/>
    <mergeCell ref="C23:AA23"/>
    <mergeCell ref="B24:AA24"/>
    <mergeCell ref="V14:AA14"/>
    <mergeCell ref="G15:M15"/>
    <mergeCell ref="O15:T15"/>
    <mergeCell ref="V15:AA15"/>
    <mergeCell ref="G16:M16"/>
    <mergeCell ref="O16:T16"/>
    <mergeCell ref="V16:AA16"/>
    <mergeCell ref="X18:AA18"/>
    <mergeCell ref="S19:V19"/>
    <mergeCell ref="G19:M19"/>
    <mergeCell ref="S18:V18"/>
    <mergeCell ref="B1:AA1"/>
    <mergeCell ref="B2:F2"/>
    <mergeCell ref="G2:AA2"/>
    <mergeCell ref="G4:M4"/>
    <mergeCell ref="O4:Q4"/>
    <mergeCell ref="S4:V4"/>
    <mergeCell ref="X4:AA4"/>
    <mergeCell ref="B3:F5"/>
    <mergeCell ref="G3:M3"/>
    <mergeCell ref="O3:Q3"/>
    <mergeCell ref="S3:V3"/>
    <mergeCell ref="X3:AA3"/>
    <mergeCell ref="G5:M5"/>
    <mergeCell ref="O5:Q5"/>
    <mergeCell ref="S5:V5"/>
    <mergeCell ref="X5:AA5"/>
    <mergeCell ref="B25:F25"/>
    <mergeCell ref="G25:AA25"/>
    <mergeCell ref="B26:F26"/>
    <mergeCell ref="O26:R26"/>
    <mergeCell ref="T26:AA26"/>
    <mergeCell ref="O19:Q19"/>
    <mergeCell ref="O22:Q22"/>
    <mergeCell ref="G17:M17"/>
    <mergeCell ref="O17:R17"/>
    <mergeCell ref="V17:AA17"/>
    <mergeCell ref="B18:F22"/>
    <mergeCell ref="G20:M20"/>
    <mergeCell ref="O20:Q20"/>
    <mergeCell ref="S20:V20"/>
    <mergeCell ref="X20:AA20"/>
    <mergeCell ref="G21:M21"/>
    <mergeCell ref="O21:Q21"/>
    <mergeCell ref="S21:V21"/>
    <mergeCell ref="X21:AA21"/>
    <mergeCell ref="S22:V22"/>
    <mergeCell ref="X22:AA22"/>
    <mergeCell ref="G22:M22"/>
    <mergeCell ref="O18:Q18"/>
    <mergeCell ref="G18:M18"/>
    <mergeCell ref="B10:F10"/>
    <mergeCell ref="G10:AA10"/>
    <mergeCell ref="B11:F12"/>
    <mergeCell ref="G11:M11"/>
    <mergeCell ref="O11:Q11"/>
    <mergeCell ref="S11:X11"/>
    <mergeCell ref="G12:M12"/>
    <mergeCell ref="O12:Q12"/>
    <mergeCell ref="S12:V12"/>
    <mergeCell ref="X12:AA12"/>
    <mergeCell ref="T28:AA28"/>
    <mergeCell ref="O29:R29"/>
    <mergeCell ref="T29:V29"/>
    <mergeCell ref="Y29:AA29"/>
    <mergeCell ref="B30:F33"/>
    <mergeCell ref="O30:R30"/>
    <mergeCell ref="T30:AA30"/>
    <mergeCell ref="O31:R31"/>
    <mergeCell ref="T31:V31"/>
    <mergeCell ref="Y31:AA31"/>
    <mergeCell ref="O32:R32"/>
    <mergeCell ref="T32:AA32"/>
    <mergeCell ref="O33:R33"/>
    <mergeCell ref="T33:V33"/>
    <mergeCell ref="Y33:AA33"/>
    <mergeCell ref="G29:M29"/>
    <mergeCell ref="G30:M30"/>
    <mergeCell ref="G31:M31"/>
    <mergeCell ref="G33:M33"/>
    <mergeCell ref="G32:M32"/>
    <mergeCell ref="B27:F29"/>
    <mergeCell ref="O28:R28"/>
    <mergeCell ref="G28:M28"/>
    <mergeCell ref="G27:M27"/>
    <mergeCell ref="Q43:V43"/>
    <mergeCell ref="W43:AA43"/>
    <mergeCell ref="B34:R34"/>
    <mergeCell ref="B35:R35"/>
    <mergeCell ref="B36:I36"/>
    <mergeCell ref="J36:S36"/>
    <mergeCell ref="B37:C39"/>
    <mergeCell ref="D37:I37"/>
    <mergeCell ref="J37:S37"/>
    <mergeCell ref="D38:I38"/>
    <mergeCell ref="J38:S38"/>
    <mergeCell ref="D39:I39"/>
    <mergeCell ref="J39:S39"/>
    <mergeCell ref="B40:R40"/>
    <mergeCell ref="B41:I41"/>
    <mergeCell ref="K41:O41"/>
    <mergeCell ref="W41:AA41"/>
    <mergeCell ref="B42:I42"/>
    <mergeCell ref="K42:O42"/>
    <mergeCell ref="W42:AA42"/>
    <mergeCell ref="B43:I43"/>
    <mergeCell ref="K43:O43"/>
    <mergeCell ref="X7:AA7"/>
    <mergeCell ref="S7:V7"/>
    <mergeCell ref="G6:M6"/>
    <mergeCell ref="O6:Q6"/>
    <mergeCell ref="S6:V6"/>
    <mergeCell ref="X6:AA6"/>
    <mergeCell ref="B6:F8"/>
    <mergeCell ref="O7:Q7"/>
    <mergeCell ref="G7:M8"/>
    <mergeCell ref="O8:AA8"/>
  </mergeCells>
  <phoneticPr fontId="7"/>
  <dataValidations count="1">
    <dataValidation type="list" allowBlank="1" showInputMessage="1" showErrorMessage="1" sqref="P41:P43 R11:R12 J52:J54 P52:P54 X31 W12 R18:R22 W18:W22 S26:S33 N26:N33 N11:N22 U13:U17 J41:J43 W7 W4:W5 N3:N8 R3:R7">
      <formula1>"(　),(〇)"</formula1>
    </dataValidation>
  </dataValidations>
  <printOptions horizontalCentered="1"/>
  <pageMargins left="0.35433070866141736" right="0.35433070866141736" top="0.39370078740157483" bottom="0.35433070866141736" header="0.15748031496062992" footer="0.15748031496062992"/>
  <pageSetup paperSize="9" scale="95" orientation="portrait" r:id="rId1"/>
  <headerFooter alignWithMargins="0">
    <oddFooter>&amp;C-会計&amp;A-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5"/>
  <sheetViews>
    <sheetView view="pageBreakPreview" zoomScaleNormal="100" zoomScaleSheetLayoutView="100" workbookViewId="0">
      <selection activeCell="P2" sqref="P2:Q3"/>
    </sheetView>
  </sheetViews>
  <sheetFormatPr defaultRowHeight="13.5"/>
  <cols>
    <col min="1" max="1" width="3.625" customWidth="1"/>
    <col min="2" max="4" width="4.625" customWidth="1"/>
    <col min="5" max="7" width="6.625" customWidth="1"/>
    <col min="8" max="9" width="3.625" customWidth="1"/>
    <col min="10" max="11" width="6.375" customWidth="1"/>
    <col min="12" max="13" width="6.5" customWidth="1"/>
    <col min="14" max="15" width="6.625" customWidth="1"/>
    <col min="16" max="17" width="6.375" customWidth="1"/>
    <col min="18" max="18" width="6.625" customWidth="1"/>
    <col min="19" max="19" width="6" customWidth="1"/>
    <col min="20" max="30" width="3.625" customWidth="1"/>
  </cols>
  <sheetData>
    <row r="1" spans="1:19" s="61" customFormat="1" ht="33.75" customHeight="1" thickBot="1">
      <c r="A1" s="1444" t="s">
        <v>694</v>
      </c>
      <c r="B1" s="1444"/>
      <c r="C1" s="1444"/>
      <c r="D1" s="1444"/>
      <c r="E1" s="1444"/>
      <c r="F1" s="1444"/>
      <c r="G1" s="1444"/>
      <c r="H1" s="1444"/>
      <c r="I1" s="1444"/>
      <c r="J1" s="1444"/>
      <c r="K1" s="1444"/>
      <c r="L1" s="1444"/>
      <c r="M1" s="1444"/>
      <c r="N1" s="1444"/>
      <c r="O1" s="1444"/>
      <c r="P1" s="1444"/>
      <c r="Q1" s="1444"/>
      <c r="R1" s="1444"/>
      <c r="S1" s="1444"/>
    </row>
    <row r="2" spans="1:19" s="61" customFormat="1" ht="21" customHeight="1">
      <c r="A2" s="1429"/>
      <c r="B2" s="1431" t="s">
        <v>145</v>
      </c>
      <c r="C2" s="1432"/>
      <c r="D2" s="1432"/>
      <c r="E2" s="1435" t="s">
        <v>516</v>
      </c>
      <c r="F2" s="1436"/>
      <c r="G2" s="1439" t="s">
        <v>267</v>
      </c>
      <c r="H2" s="1435" t="s">
        <v>141</v>
      </c>
      <c r="I2" s="1441"/>
      <c r="J2" s="1456" t="s">
        <v>769</v>
      </c>
      <c r="K2" s="1457"/>
      <c r="L2" s="1460" t="s">
        <v>146</v>
      </c>
      <c r="M2" s="1461"/>
      <c r="N2" s="1461"/>
      <c r="O2" s="1461"/>
      <c r="P2" s="1456" t="s">
        <v>770</v>
      </c>
      <c r="Q2" s="1462"/>
      <c r="R2" s="1431" t="s">
        <v>517</v>
      </c>
      <c r="S2" s="1464"/>
    </row>
    <row r="3" spans="1:19" s="61" customFormat="1" ht="33.75" customHeight="1" thickBot="1">
      <c r="A3" s="1430"/>
      <c r="B3" s="1433"/>
      <c r="C3" s="1434"/>
      <c r="D3" s="1434"/>
      <c r="E3" s="1437"/>
      <c r="F3" s="1438"/>
      <c r="G3" s="1440"/>
      <c r="H3" s="1442"/>
      <c r="I3" s="1443"/>
      <c r="J3" s="1458"/>
      <c r="K3" s="1459"/>
      <c r="L3" s="1467" t="s">
        <v>143</v>
      </c>
      <c r="M3" s="1468"/>
      <c r="N3" s="1467" t="s">
        <v>144</v>
      </c>
      <c r="O3" s="1469"/>
      <c r="P3" s="1458"/>
      <c r="Q3" s="1463"/>
      <c r="R3" s="1465"/>
      <c r="S3" s="1466"/>
    </row>
    <row r="4" spans="1:19" s="5" customFormat="1" ht="30" customHeight="1" thickTop="1">
      <c r="A4" s="202">
        <v>1</v>
      </c>
      <c r="B4" s="1476"/>
      <c r="C4" s="1477"/>
      <c r="D4" s="1478"/>
      <c r="E4" s="1479"/>
      <c r="F4" s="1480"/>
      <c r="G4" s="203" t="s">
        <v>142</v>
      </c>
      <c r="H4" s="1481"/>
      <c r="I4" s="1482"/>
      <c r="J4" s="1483"/>
      <c r="K4" s="1484"/>
      <c r="L4" s="1485"/>
      <c r="M4" s="1486"/>
      <c r="N4" s="1487">
        <f>J4-L4</f>
        <v>0</v>
      </c>
      <c r="O4" s="1488"/>
      <c r="P4" s="1483"/>
      <c r="Q4" s="1489"/>
      <c r="R4" s="1490">
        <f t="shared" ref="R4:R9" si="0">J4-P4</f>
        <v>0</v>
      </c>
      <c r="S4" s="1491"/>
    </row>
    <row r="5" spans="1:19" s="5" customFormat="1" ht="30" customHeight="1">
      <c r="A5" s="202">
        <v>2</v>
      </c>
      <c r="B5" s="1453"/>
      <c r="C5" s="1454"/>
      <c r="D5" s="1455"/>
      <c r="E5" s="1451"/>
      <c r="F5" s="1452"/>
      <c r="G5" s="203" t="s">
        <v>142</v>
      </c>
      <c r="H5" s="1449"/>
      <c r="I5" s="1450"/>
      <c r="J5" s="1421"/>
      <c r="K5" s="1424"/>
      <c r="L5" s="1423"/>
      <c r="M5" s="1492"/>
      <c r="N5" s="1425">
        <f t="shared" ref="N5:N15" si="1">J5-L5</f>
        <v>0</v>
      </c>
      <c r="O5" s="1426"/>
      <c r="P5" s="1421"/>
      <c r="Q5" s="1422"/>
      <c r="R5" s="1493">
        <f t="shared" si="0"/>
        <v>0</v>
      </c>
      <c r="S5" s="1494"/>
    </row>
    <row r="6" spans="1:19" s="5" customFormat="1" ht="30" customHeight="1">
      <c r="A6" s="202">
        <v>3</v>
      </c>
      <c r="B6" s="1453"/>
      <c r="C6" s="1454"/>
      <c r="D6" s="1455"/>
      <c r="E6" s="1451"/>
      <c r="F6" s="1452"/>
      <c r="G6" s="203"/>
      <c r="H6" s="1449"/>
      <c r="I6" s="1450"/>
      <c r="J6" s="1421"/>
      <c r="K6" s="1424"/>
      <c r="L6" s="1423"/>
      <c r="M6" s="1424"/>
      <c r="N6" s="1425">
        <f>J6-L6</f>
        <v>0</v>
      </c>
      <c r="O6" s="1426"/>
      <c r="P6" s="1445"/>
      <c r="Q6" s="1446"/>
      <c r="R6" s="1470">
        <f t="shared" si="0"/>
        <v>0</v>
      </c>
      <c r="S6" s="1471"/>
    </row>
    <row r="7" spans="1:19" s="5" customFormat="1" ht="30" customHeight="1">
      <c r="A7" s="202">
        <v>4</v>
      </c>
      <c r="B7" s="1453"/>
      <c r="C7" s="1454"/>
      <c r="D7" s="1455"/>
      <c r="E7" s="1451"/>
      <c r="F7" s="1452"/>
      <c r="G7" s="203"/>
      <c r="H7" s="1449"/>
      <c r="I7" s="1450"/>
      <c r="J7" s="1421"/>
      <c r="K7" s="1424"/>
      <c r="L7" s="1423"/>
      <c r="M7" s="1424"/>
      <c r="N7" s="1425">
        <f>J7-L7</f>
        <v>0</v>
      </c>
      <c r="O7" s="1426"/>
      <c r="P7" s="1447"/>
      <c r="Q7" s="1448"/>
      <c r="R7" s="1470">
        <f t="shared" si="0"/>
        <v>0</v>
      </c>
      <c r="S7" s="1471"/>
    </row>
    <row r="8" spans="1:19" s="5" customFormat="1" ht="30" customHeight="1">
      <c r="A8" s="202">
        <v>5</v>
      </c>
      <c r="B8" s="1453"/>
      <c r="C8" s="1454"/>
      <c r="D8" s="1455"/>
      <c r="E8" s="1451"/>
      <c r="F8" s="1452"/>
      <c r="G8" s="203"/>
      <c r="H8" s="1449"/>
      <c r="I8" s="1450"/>
      <c r="J8" s="1421"/>
      <c r="K8" s="1424"/>
      <c r="L8" s="1423"/>
      <c r="M8" s="1424"/>
      <c r="N8" s="1425">
        <f>J8-L8</f>
        <v>0</v>
      </c>
      <c r="O8" s="1426"/>
      <c r="P8" s="1421"/>
      <c r="Q8" s="1422"/>
      <c r="R8" s="1472">
        <f t="shared" si="0"/>
        <v>0</v>
      </c>
      <c r="S8" s="1473"/>
    </row>
    <row r="9" spans="1:19" s="5" customFormat="1" ht="30" customHeight="1">
      <c r="A9" s="202">
        <v>6</v>
      </c>
      <c r="B9" s="1453"/>
      <c r="C9" s="1454"/>
      <c r="D9" s="1455"/>
      <c r="E9" s="1451"/>
      <c r="F9" s="1452"/>
      <c r="G9" s="203"/>
      <c r="H9" s="1449"/>
      <c r="I9" s="1450"/>
      <c r="J9" s="1421"/>
      <c r="K9" s="1424"/>
      <c r="L9" s="1423"/>
      <c r="M9" s="1424"/>
      <c r="N9" s="1425">
        <f>J9-L9</f>
        <v>0</v>
      </c>
      <c r="O9" s="1426"/>
      <c r="P9" s="1427"/>
      <c r="Q9" s="1428"/>
      <c r="R9" s="1474">
        <f t="shared" si="0"/>
        <v>0</v>
      </c>
      <c r="S9" s="1475"/>
    </row>
    <row r="10" spans="1:19" s="5" customFormat="1" ht="30" customHeight="1">
      <c r="A10" s="202">
        <v>7</v>
      </c>
      <c r="B10" s="1453"/>
      <c r="C10" s="1454"/>
      <c r="D10" s="1455"/>
      <c r="E10" s="1451"/>
      <c r="F10" s="1452"/>
      <c r="G10" s="203" t="s">
        <v>142</v>
      </c>
      <c r="H10" s="1449"/>
      <c r="I10" s="1450"/>
      <c r="J10" s="1421"/>
      <c r="K10" s="1424"/>
      <c r="L10" s="1423"/>
      <c r="M10" s="1492"/>
      <c r="N10" s="1425">
        <f t="shared" si="1"/>
        <v>0</v>
      </c>
      <c r="O10" s="1426"/>
      <c r="P10" s="1421"/>
      <c r="Q10" s="1422"/>
      <c r="R10" s="1495">
        <f t="shared" ref="R10:R15" si="2">J10-P10</f>
        <v>0</v>
      </c>
      <c r="S10" s="1496"/>
    </row>
    <row r="11" spans="1:19" s="5" customFormat="1" ht="30" customHeight="1">
      <c r="A11" s="202">
        <v>8</v>
      </c>
      <c r="B11" s="1453"/>
      <c r="C11" s="1454"/>
      <c r="D11" s="1455"/>
      <c r="E11" s="1451"/>
      <c r="F11" s="1452"/>
      <c r="G11" s="203" t="s">
        <v>142</v>
      </c>
      <c r="H11" s="1449"/>
      <c r="I11" s="1450"/>
      <c r="J11" s="1421"/>
      <c r="K11" s="1424"/>
      <c r="L11" s="1423"/>
      <c r="M11" s="1492"/>
      <c r="N11" s="1425">
        <f t="shared" si="1"/>
        <v>0</v>
      </c>
      <c r="O11" s="1426"/>
      <c r="P11" s="1421"/>
      <c r="Q11" s="1422"/>
      <c r="R11" s="1495">
        <f t="shared" si="2"/>
        <v>0</v>
      </c>
      <c r="S11" s="1496"/>
    </row>
    <row r="12" spans="1:19" s="5" customFormat="1" ht="30" customHeight="1">
      <c r="A12" s="202">
        <v>9</v>
      </c>
      <c r="B12" s="1453"/>
      <c r="C12" s="1454"/>
      <c r="D12" s="1455"/>
      <c r="E12" s="1451"/>
      <c r="F12" s="1452"/>
      <c r="G12" s="203" t="s">
        <v>142</v>
      </c>
      <c r="H12" s="1449"/>
      <c r="I12" s="1450"/>
      <c r="J12" s="1421"/>
      <c r="K12" s="1424"/>
      <c r="L12" s="1423"/>
      <c r="M12" s="1492"/>
      <c r="N12" s="1425">
        <f t="shared" si="1"/>
        <v>0</v>
      </c>
      <c r="O12" s="1426"/>
      <c r="P12" s="1421"/>
      <c r="Q12" s="1422"/>
      <c r="R12" s="1495">
        <f t="shared" si="2"/>
        <v>0</v>
      </c>
      <c r="S12" s="1496"/>
    </row>
    <row r="13" spans="1:19" s="5" customFormat="1" ht="30" customHeight="1">
      <c r="A13" s="202">
        <v>10</v>
      </c>
      <c r="B13" s="1453"/>
      <c r="C13" s="1454"/>
      <c r="D13" s="1455"/>
      <c r="E13" s="1451"/>
      <c r="F13" s="1452"/>
      <c r="G13" s="203"/>
      <c r="H13" s="1451"/>
      <c r="I13" s="1497"/>
      <c r="J13" s="1427"/>
      <c r="K13" s="1522"/>
      <c r="L13" s="1423"/>
      <c r="M13" s="1424"/>
      <c r="N13" s="1425">
        <f t="shared" si="1"/>
        <v>0</v>
      </c>
      <c r="O13" s="1426"/>
      <c r="P13" s="1427"/>
      <c r="Q13" s="1428"/>
      <c r="R13" s="1495">
        <f t="shared" si="2"/>
        <v>0</v>
      </c>
      <c r="S13" s="1496"/>
    </row>
    <row r="14" spans="1:19" s="5" customFormat="1" ht="30" customHeight="1">
      <c r="A14" s="202">
        <v>11</v>
      </c>
      <c r="B14" s="1453"/>
      <c r="C14" s="1454"/>
      <c r="D14" s="1455"/>
      <c r="E14" s="1451"/>
      <c r="F14" s="1452"/>
      <c r="G14" s="203"/>
      <c r="H14" s="1451"/>
      <c r="I14" s="1497"/>
      <c r="J14" s="1427"/>
      <c r="K14" s="1522"/>
      <c r="L14" s="1423"/>
      <c r="M14" s="1424"/>
      <c r="N14" s="1425">
        <f t="shared" si="1"/>
        <v>0</v>
      </c>
      <c r="O14" s="1426"/>
      <c r="P14" s="1427"/>
      <c r="Q14" s="1428"/>
      <c r="R14" s="1506">
        <f t="shared" si="2"/>
        <v>0</v>
      </c>
      <c r="S14" s="1507"/>
    </row>
    <row r="15" spans="1:19" s="5" customFormat="1" ht="30" customHeight="1">
      <c r="A15" s="202">
        <v>12</v>
      </c>
      <c r="B15" s="1508"/>
      <c r="C15" s="1509"/>
      <c r="D15" s="1510"/>
      <c r="E15" s="1511"/>
      <c r="F15" s="1512"/>
      <c r="G15" s="203" t="s">
        <v>142</v>
      </c>
      <c r="H15" s="1513"/>
      <c r="I15" s="1514"/>
      <c r="J15" s="1515"/>
      <c r="K15" s="1516"/>
      <c r="L15" s="1517"/>
      <c r="M15" s="1518"/>
      <c r="N15" s="1525">
        <f t="shared" si="1"/>
        <v>0</v>
      </c>
      <c r="O15" s="1526"/>
      <c r="P15" s="1515"/>
      <c r="Q15" s="1519"/>
      <c r="R15" s="1520">
        <f t="shared" si="2"/>
        <v>0</v>
      </c>
      <c r="S15" s="1521"/>
    </row>
    <row r="16" spans="1:19" s="61" customFormat="1" ht="35.1" customHeight="1">
      <c r="A16" s="204" t="s">
        <v>526</v>
      </c>
      <c r="B16" s="1523" t="s">
        <v>524</v>
      </c>
      <c r="C16" s="1523"/>
      <c r="D16" s="1523"/>
      <c r="E16" s="1523"/>
      <c r="F16" s="1523"/>
      <c r="G16" s="1523"/>
      <c r="H16" s="1523"/>
      <c r="I16" s="1524"/>
      <c r="J16" s="1498" t="str">
        <f>IF(SUM(J4:J15)&lt;&gt;0,SUM(J4:J15),"")</f>
        <v/>
      </c>
      <c r="K16" s="1499"/>
      <c r="L16" s="1500" t="str">
        <f>IF(SUM(L4:L15)&lt;&gt;0,SUM(L4:L15),"")</f>
        <v/>
      </c>
      <c r="M16" s="1501"/>
      <c r="N16" s="1500" t="str">
        <f>IF(SUM(N4:N15)&lt;&gt;0,SUM(N4:N15),"")</f>
        <v/>
      </c>
      <c r="O16" s="1502"/>
      <c r="P16" s="1503" t="str">
        <f>IF(SUM(P4:P15)&lt;&gt;0,SUM(P4:P15),"")</f>
        <v/>
      </c>
      <c r="Q16" s="1502"/>
      <c r="R16" s="1504">
        <f>SUM(R4:R15)</f>
        <v>0</v>
      </c>
      <c r="S16" s="1505"/>
    </row>
    <row r="17" spans="1:19" s="61" customFormat="1" ht="35.1" customHeight="1">
      <c r="A17" s="204" t="s">
        <v>527</v>
      </c>
      <c r="B17" s="1523" t="s">
        <v>627</v>
      </c>
      <c r="C17" s="1523"/>
      <c r="D17" s="1523"/>
      <c r="E17" s="1523"/>
      <c r="F17" s="1523"/>
      <c r="G17" s="1523"/>
      <c r="H17" s="1523"/>
      <c r="I17" s="1524"/>
      <c r="J17" s="1555">
        <f>'Ｐ２'!J36</f>
        <v>0</v>
      </c>
      <c r="K17" s="1556"/>
      <c r="L17" s="1555">
        <f>J17</f>
        <v>0</v>
      </c>
      <c r="M17" s="1556"/>
      <c r="N17" s="1561"/>
      <c r="O17" s="1562"/>
      <c r="P17" s="1563"/>
      <c r="Q17" s="1564"/>
      <c r="R17" s="1564"/>
      <c r="S17" s="1565"/>
    </row>
    <row r="18" spans="1:19" s="61" customFormat="1" ht="35.1" customHeight="1">
      <c r="A18" s="204" t="s">
        <v>528</v>
      </c>
      <c r="B18" s="1523" t="s">
        <v>579</v>
      </c>
      <c r="C18" s="1523"/>
      <c r="D18" s="1523"/>
      <c r="E18" s="1523"/>
      <c r="F18" s="1523"/>
      <c r="G18" s="1523"/>
      <c r="H18" s="1523"/>
      <c r="I18" s="1524"/>
      <c r="J18" s="1557"/>
      <c r="K18" s="1558"/>
      <c r="L18" s="1557"/>
      <c r="M18" s="1558"/>
      <c r="N18" s="1555">
        <f>J18-L18</f>
        <v>0</v>
      </c>
      <c r="O18" s="1556"/>
      <c r="P18" s="1566"/>
      <c r="Q18" s="1567"/>
      <c r="R18" s="1567"/>
      <c r="S18" s="1568"/>
    </row>
    <row r="19" spans="1:19" s="61" customFormat="1" ht="35.1" customHeight="1">
      <c r="A19" s="1533" t="s">
        <v>529</v>
      </c>
      <c r="B19" s="1535" t="s">
        <v>758</v>
      </c>
      <c r="C19" s="1536"/>
      <c r="D19" s="1536"/>
      <c r="E19" s="1536"/>
      <c r="F19" s="1536"/>
      <c r="G19" s="1536"/>
      <c r="H19" s="1536"/>
      <c r="I19" s="1537"/>
      <c r="J19" s="1541">
        <f>【入力シートⅠ】基礎数値!F41+【入力シートⅠ】基礎数値!F42+【入力シートⅠ】基礎数値!F43+【入力シートⅠ】基礎数値!F44+【入力シートⅠ】基礎数値!F45+【入力シートⅠ】基礎数値!F46+【入力シートⅠ】基礎数値!G47+【入力シートⅠ】基礎数値!G48+【入力シートⅠ】基礎数値!G49+【入力シートⅠ】基礎数値!G50</f>
        <v>0</v>
      </c>
      <c r="K19" s="1542"/>
      <c r="L19" s="1541">
        <f>SUM(【入力シートⅠ】基礎数値!F41:G42)</f>
        <v>0</v>
      </c>
      <c r="M19" s="1542"/>
      <c r="N19" s="1541">
        <f>SUM(【入力シートⅠ】基礎数値!F43:G45)+SUM(【入力シートⅠ】基礎数値!F46:G50)</f>
        <v>0</v>
      </c>
      <c r="O19" s="1542"/>
      <c r="P19" s="1566"/>
      <c r="Q19" s="1567"/>
      <c r="R19" s="1567"/>
      <c r="S19" s="1568"/>
    </row>
    <row r="20" spans="1:19" s="61" customFormat="1" ht="35.1" customHeight="1">
      <c r="A20" s="1534"/>
      <c r="B20" s="1538"/>
      <c r="C20" s="1539"/>
      <c r="D20" s="1539"/>
      <c r="E20" s="1539"/>
      <c r="F20" s="1539"/>
      <c r="G20" s="1539"/>
      <c r="H20" s="1539"/>
      <c r="I20" s="1540"/>
      <c r="J20" s="1543"/>
      <c r="K20" s="1544"/>
      <c r="L20" s="1543"/>
      <c r="M20" s="1544"/>
      <c r="N20" s="1543"/>
      <c r="O20" s="1544"/>
      <c r="P20" s="1566"/>
      <c r="Q20" s="1567"/>
      <c r="R20" s="1567"/>
      <c r="S20" s="1568"/>
    </row>
    <row r="21" spans="1:19" s="61" customFormat="1" ht="35.1" customHeight="1">
      <c r="A21" s="1559" t="s">
        <v>525</v>
      </c>
      <c r="B21" s="1560"/>
      <c r="C21" s="1560"/>
      <c r="D21" s="1560"/>
      <c r="E21" s="1560"/>
      <c r="F21" s="1560"/>
      <c r="G21" s="1560"/>
      <c r="H21" s="1560"/>
      <c r="I21" s="1560"/>
      <c r="J21" s="1555">
        <f>SUM(J16:K18)-J19</f>
        <v>0</v>
      </c>
      <c r="K21" s="1556"/>
      <c r="L21" s="1555">
        <f>SUM(L16:M18)-L19</f>
        <v>0</v>
      </c>
      <c r="M21" s="1556"/>
      <c r="N21" s="1555">
        <f>SUM(N16:O18)-N19</f>
        <v>0</v>
      </c>
      <c r="O21" s="1556"/>
      <c r="P21" s="1569"/>
      <c r="Q21" s="1570"/>
      <c r="R21" s="1570"/>
      <c r="S21" s="1571"/>
    </row>
    <row r="22" spans="1:19" s="61" customFormat="1" ht="15" customHeight="1">
      <c r="A22" s="205" t="s">
        <v>522</v>
      </c>
      <c r="B22" s="206"/>
      <c r="C22" s="206"/>
      <c r="D22" s="206"/>
      <c r="E22" s="206"/>
      <c r="F22" s="206"/>
      <c r="G22" s="206"/>
      <c r="H22" s="206"/>
      <c r="I22" s="206"/>
      <c r="J22" s="207"/>
      <c r="K22" s="207"/>
      <c r="L22" s="207"/>
      <c r="M22" s="207"/>
      <c r="N22" s="207"/>
      <c r="O22" s="207"/>
      <c r="P22" s="207"/>
      <c r="Q22" s="208"/>
      <c r="R22" s="208"/>
      <c r="S22" s="209"/>
    </row>
    <row r="23" spans="1:19" s="5" customFormat="1" ht="30" customHeight="1">
      <c r="A23" s="1545"/>
      <c r="B23" s="1546"/>
      <c r="C23" s="1546"/>
      <c r="D23" s="1546"/>
      <c r="E23" s="1546"/>
      <c r="F23" s="1546"/>
      <c r="G23" s="1546"/>
      <c r="H23" s="1546"/>
      <c r="I23" s="1546"/>
      <c r="J23" s="1546"/>
      <c r="K23" s="1546"/>
      <c r="L23" s="1546"/>
      <c r="M23" s="1546"/>
      <c r="N23" s="1546"/>
      <c r="O23" s="1546"/>
      <c r="P23" s="1546"/>
      <c r="Q23" s="1546"/>
      <c r="R23" s="1546"/>
      <c r="S23" s="1547"/>
    </row>
    <row r="24" spans="1:19" s="5" customFormat="1" ht="30" customHeight="1">
      <c r="A24" s="1545"/>
      <c r="B24" s="1546"/>
      <c r="C24" s="1546"/>
      <c r="D24" s="1546"/>
      <c r="E24" s="1546"/>
      <c r="F24" s="1546"/>
      <c r="G24" s="1546"/>
      <c r="H24" s="1546"/>
      <c r="I24" s="1546"/>
      <c r="J24" s="1546"/>
      <c r="K24" s="1546"/>
      <c r="L24" s="1546"/>
      <c r="M24" s="1546"/>
      <c r="N24" s="1546"/>
      <c r="O24" s="1546"/>
      <c r="P24" s="1546"/>
      <c r="Q24" s="1546"/>
      <c r="R24" s="1546"/>
      <c r="S24" s="1547"/>
    </row>
    <row r="25" spans="1:19" s="5" customFormat="1" ht="21" customHeight="1" thickBot="1">
      <c r="A25" s="1548"/>
      <c r="B25" s="1549"/>
      <c r="C25" s="1549"/>
      <c r="D25" s="1549"/>
      <c r="E25" s="1549"/>
      <c r="F25" s="1549"/>
      <c r="G25" s="1549"/>
      <c r="H25" s="1549"/>
      <c r="I25" s="1549"/>
      <c r="J25" s="1549"/>
      <c r="K25" s="1549"/>
      <c r="L25" s="1549"/>
      <c r="M25" s="1549"/>
      <c r="N25" s="1549"/>
      <c r="O25" s="1549"/>
      <c r="P25" s="1549"/>
      <c r="Q25" s="1549"/>
      <c r="R25" s="1549"/>
      <c r="S25" s="1550"/>
    </row>
    <row r="26" spans="1:19" ht="4.5" customHeight="1">
      <c r="A26" s="1551"/>
      <c r="B26" s="1551"/>
      <c r="C26" s="1551"/>
      <c r="D26" s="1551"/>
      <c r="E26" s="1551"/>
      <c r="F26" s="1551"/>
      <c r="G26" s="1551"/>
      <c r="H26" s="1551"/>
      <c r="I26" s="1551"/>
      <c r="J26" s="1551"/>
      <c r="K26" s="1551"/>
      <c r="L26" s="1551"/>
      <c r="M26" s="1551"/>
      <c r="N26" s="1551"/>
      <c r="O26" s="1551"/>
      <c r="P26" s="1551"/>
      <c r="Q26" s="1551"/>
      <c r="R26" s="52"/>
      <c r="S26" s="53"/>
    </row>
    <row r="27" spans="1:19" ht="18" customHeight="1">
      <c r="A27" s="1552" t="s">
        <v>745</v>
      </c>
      <c r="B27" s="1552"/>
      <c r="C27" s="1552"/>
      <c r="D27" s="1552"/>
      <c r="E27" s="1552"/>
      <c r="F27" s="1552"/>
      <c r="G27" s="1552"/>
      <c r="H27" s="1552"/>
      <c r="I27" s="1552"/>
      <c r="J27" s="1552"/>
      <c r="K27" s="1552"/>
      <c r="L27" s="1552"/>
      <c r="M27" s="1552"/>
      <c r="N27" s="1552"/>
      <c r="O27" s="1552"/>
      <c r="P27" s="1552"/>
      <c r="Q27" s="1552"/>
      <c r="R27" s="9"/>
      <c r="S27" s="2"/>
    </row>
    <row r="28" spans="1:19" ht="4.5" customHeight="1" thickBot="1">
      <c r="A28" s="712"/>
      <c r="B28" s="712"/>
      <c r="C28" s="712"/>
      <c r="D28" s="712"/>
      <c r="E28" s="712"/>
      <c r="F28" s="712"/>
      <c r="G28" s="712"/>
      <c r="H28" s="712"/>
      <c r="I28" s="712"/>
      <c r="J28" s="712"/>
      <c r="K28" s="712"/>
      <c r="L28" s="712"/>
      <c r="M28" s="712"/>
      <c r="N28" s="712"/>
      <c r="O28" s="712"/>
      <c r="P28" s="712"/>
      <c r="Q28" s="712"/>
      <c r="R28" s="3"/>
      <c r="S28" s="54"/>
    </row>
    <row r="29" spans="1:19" s="5" customFormat="1" ht="15" customHeight="1">
      <c r="A29" s="1553" t="s">
        <v>312</v>
      </c>
      <c r="B29" s="1554"/>
      <c r="C29" s="1554"/>
      <c r="D29" s="1554"/>
      <c r="E29" s="1554"/>
      <c r="F29" s="1554"/>
      <c r="G29" s="1554"/>
      <c r="H29" s="1554"/>
      <c r="I29" s="1554"/>
      <c r="J29" s="1554"/>
      <c r="K29" s="1554"/>
      <c r="L29" s="1554"/>
      <c r="M29" s="1554"/>
      <c r="N29" s="1554"/>
      <c r="O29" s="1554"/>
      <c r="P29" s="1554"/>
      <c r="Q29" s="1554"/>
      <c r="R29" s="117"/>
      <c r="S29" s="55"/>
    </row>
    <row r="30" spans="1:19" ht="19.5" customHeight="1">
      <c r="A30" s="1527"/>
      <c r="B30" s="1528"/>
      <c r="C30" s="1528"/>
      <c r="D30" s="1528"/>
      <c r="E30" s="1528"/>
      <c r="F30" s="1528"/>
      <c r="G30" s="1528"/>
      <c r="H30" s="1528"/>
      <c r="I30" s="1528"/>
      <c r="J30" s="1528"/>
      <c r="K30" s="1528"/>
      <c r="L30" s="1528"/>
      <c r="M30" s="1528"/>
      <c r="N30" s="1528"/>
      <c r="O30" s="1528"/>
      <c r="P30" s="1528"/>
      <c r="Q30" s="1528"/>
      <c r="R30" s="1528"/>
      <c r="S30" s="1529"/>
    </row>
    <row r="31" spans="1:19" ht="19.5" customHeight="1">
      <c r="A31" s="1527"/>
      <c r="B31" s="1528"/>
      <c r="C31" s="1528"/>
      <c r="D31" s="1528"/>
      <c r="E31" s="1528"/>
      <c r="F31" s="1528"/>
      <c r="G31" s="1528"/>
      <c r="H31" s="1528"/>
      <c r="I31" s="1528"/>
      <c r="J31" s="1528"/>
      <c r="K31" s="1528"/>
      <c r="L31" s="1528"/>
      <c r="M31" s="1528"/>
      <c r="N31" s="1528"/>
      <c r="O31" s="1528"/>
      <c r="P31" s="1528"/>
      <c r="Q31" s="1528"/>
      <c r="R31" s="1528"/>
      <c r="S31" s="1529"/>
    </row>
    <row r="32" spans="1:19" ht="19.5" customHeight="1">
      <c r="A32" s="1527"/>
      <c r="B32" s="1528"/>
      <c r="C32" s="1528"/>
      <c r="D32" s="1528"/>
      <c r="E32" s="1528"/>
      <c r="F32" s="1528"/>
      <c r="G32" s="1528"/>
      <c r="H32" s="1528"/>
      <c r="I32" s="1528"/>
      <c r="J32" s="1528"/>
      <c r="K32" s="1528"/>
      <c r="L32" s="1528"/>
      <c r="M32" s="1528"/>
      <c r="N32" s="1528"/>
      <c r="O32" s="1528"/>
      <c r="P32" s="1528"/>
      <c r="Q32" s="1528"/>
      <c r="R32" s="1528"/>
      <c r="S32" s="1529"/>
    </row>
    <row r="33" spans="1:19" ht="19.5" customHeight="1">
      <c r="A33" s="1527"/>
      <c r="B33" s="1528"/>
      <c r="C33" s="1528"/>
      <c r="D33" s="1528"/>
      <c r="E33" s="1528"/>
      <c r="F33" s="1528"/>
      <c r="G33" s="1528"/>
      <c r="H33" s="1528"/>
      <c r="I33" s="1528"/>
      <c r="J33" s="1528"/>
      <c r="K33" s="1528"/>
      <c r="L33" s="1528"/>
      <c r="M33" s="1528"/>
      <c r="N33" s="1528"/>
      <c r="O33" s="1528"/>
      <c r="P33" s="1528"/>
      <c r="Q33" s="1528"/>
      <c r="R33" s="1528"/>
      <c r="S33" s="1529"/>
    </row>
    <row r="34" spans="1:19" ht="19.5" customHeight="1">
      <c r="A34" s="1527"/>
      <c r="B34" s="1528"/>
      <c r="C34" s="1528"/>
      <c r="D34" s="1528"/>
      <c r="E34" s="1528"/>
      <c r="F34" s="1528"/>
      <c r="G34" s="1528"/>
      <c r="H34" s="1528"/>
      <c r="I34" s="1528"/>
      <c r="J34" s="1528"/>
      <c r="K34" s="1528"/>
      <c r="L34" s="1528"/>
      <c r="M34" s="1528"/>
      <c r="N34" s="1528"/>
      <c r="O34" s="1528"/>
      <c r="P34" s="1528"/>
      <c r="Q34" s="1528"/>
      <c r="R34" s="1528"/>
      <c r="S34" s="1529"/>
    </row>
    <row r="35" spans="1:19" ht="19.5" customHeight="1" thickBot="1">
      <c r="A35" s="1530"/>
      <c r="B35" s="1531"/>
      <c r="C35" s="1531"/>
      <c r="D35" s="1531"/>
      <c r="E35" s="1531"/>
      <c r="F35" s="1531"/>
      <c r="G35" s="1531"/>
      <c r="H35" s="1531"/>
      <c r="I35" s="1531"/>
      <c r="J35" s="1531"/>
      <c r="K35" s="1531"/>
      <c r="L35" s="1531"/>
      <c r="M35" s="1531"/>
      <c r="N35" s="1531"/>
      <c r="O35" s="1531"/>
      <c r="P35" s="1531"/>
      <c r="Q35" s="1531"/>
      <c r="R35" s="1531"/>
      <c r="S35" s="1532"/>
    </row>
  </sheetData>
  <mergeCells count="138">
    <mergeCell ref="A30:S35"/>
    <mergeCell ref="B17:I17"/>
    <mergeCell ref="B18:I18"/>
    <mergeCell ref="A19:A20"/>
    <mergeCell ref="B19:I20"/>
    <mergeCell ref="J19:K20"/>
    <mergeCell ref="A23:S25"/>
    <mergeCell ref="A26:Q26"/>
    <mergeCell ref="A27:Q27"/>
    <mergeCell ref="A28:Q28"/>
    <mergeCell ref="A29:Q29"/>
    <mergeCell ref="J17:K17"/>
    <mergeCell ref="J18:K18"/>
    <mergeCell ref="A21:I21"/>
    <mergeCell ref="J21:K21"/>
    <mergeCell ref="L19:M20"/>
    <mergeCell ref="N19:O20"/>
    <mergeCell ref="L21:M21"/>
    <mergeCell ref="N21:O21"/>
    <mergeCell ref="L17:M17"/>
    <mergeCell ref="L18:M18"/>
    <mergeCell ref="N17:O17"/>
    <mergeCell ref="N18:O18"/>
    <mergeCell ref="P17:S21"/>
    <mergeCell ref="J16:K16"/>
    <mergeCell ref="L16:M16"/>
    <mergeCell ref="N16:O16"/>
    <mergeCell ref="P16:Q16"/>
    <mergeCell ref="R16:S16"/>
    <mergeCell ref="R13:S13"/>
    <mergeCell ref="R14:S14"/>
    <mergeCell ref="B15:D15"/>
    <mergeCell ref="E15:F15"/>
    <mergeCell ref="H15:I15"/>
    <mergeCell ref="J15:K15"/>
    <mergeCell ref="L15:M15"/>
    <mergeCell ref="P15:Q15"/>
    <mergeCell ref="R15:S15"/>
    <mergeCell ref="J13:K13"/>
    <mergeCell ref="J14:K14"/>
    <mergeCell ref="P14:Q14"/>
    <mergeCell ref="P13:Q13"/>
    <mergeCell ref="B13:D13"/>
    <mergeCell ref="B14:D14"/>
    <mergeCell ref="B16:I16"/>
    <mergeCell ref="N13:O13"/>
    <mergeCell ref="N14:O14"/>
    <mergeCell ref="N15:O15"/>
    <mergeCell ref="L13:M13"/>
    <mergeCell ref="L14:M14"/>
    <mergeCell ref="E13:F13"/>
    <mergeCell ref="E14:F14"/>
    <mergeCell ref="H14:I14"/>
    <mergeCell ref="H13:I13"/>
    <mergeCell ref="B12:D12"/>
    <mergeCell ref="E12:F12"/>
    <mergeCell ref="H12:I12"/>
    <mergeCell ref="J12:K12"/>
    <mergeCell ref="L12:M12"/>
    <mergeCell ref="N12:O12"/>
    <mergeCell ref="P12:Q12"/>
    <mergeCell ref="R12:S12"/>
    <mergeCell ref="B11:D11"/>
    <mergeCell ref="E11:F11"/>
    <mergeCell ref="H11:I11"/>
    <mergeCell ref="J11:K11"/>
    <mergeCell ref="L11:M11"/>
    <mergeCell ref="N11:O11"/>
    <mergeCell ref="B10:D10"/>
    <mergeCell ref="E10:F10"/>
    <mergeCell ref="H10:I10"/>
    <mergeCell ref="J10:K10"/>
    <mergeCell ref="L10:M10"/>
    <mergeCell ref="N10:O10"/>
    <mergeCell ref="P10:Q10"/>
    <mergeCell ref="R10:S10"/>
    <mergeCell ref="P11:Q11"/>
    <mergeCell ref="R11:S11"/>
    <mergeCell ref="R8:S8"/>
    <mergeCell ref="R9:S9"/>
    <mergeCell ref="B4:D4"/>
    <mergeCell ref="E4:F4"/>
    <mergeCell ref="H4:I4"/>
    <mergeCell ref="J4:K4"/>
    <mergeCell ref="L4:M4"/>
    <mergeCell ref="N4:O4"/>
    <mergeCell ref="P4:Q4"/>
    <mergeCell ref="R4:S4"/>
    <mergeCell ref="B5:D5"/>
    <mergeCell ref="E5:F5"/>
    <mergeCell ref="H5:I5"/>
    <mergeCell ref="J5:K5"/>
    <mergeCell ref="L5:M5"/>
    <mergeCell ref="N5:O5"/>
    <mergeCell ref="P5:Q5"/>
    <mergeCell ref="R5:S5"/>
    <mergeCell ref="H9:I9"/>
    <mergeCell ref="H8:I8"/>
    <mergeCell ref="E8:F8"/>
    <mergeCell ref="E9:F9"/>
    <mergeCell ref="B8:D8"/>
    <mergeCell ref="B9:D9"/>
    <mergeCell ref="A2:A3"/>
    <mergeCell ref="B2:D3"/>
    <mergeCell ref="E2:F3"/>
    <mergeCell ref="G2:G3"/>
    <mergeCell ref="H2:I3"/>
    <mergeCell ref="A1:S1"/>
    <mergeCell ref="N6:O6"/>
    <mergeCell ref="N7:O7"/>
    <mergeCell ref="P6:Q6"/>
    <mergeCell ref="P7:Q7"/>
    <mergeCell ref="H7:I7"/>
    <mergeCell ref="H6:I6"/>
    <mergeCell ref="E6:F6"/>
    <mergeCell ref="E7:F7"/>
    <mergeCell ref="B6:D6"/>
    <mergeCell ref="B7:D7"/>
    <mergeCell ref="J2:K3"/>
    <mergeCell ref="L2:O2"/>
    <mergeCell ref="P2:Q3"/>
    <mergeCell ref="R2:S3"/>
    <mergeCell ref="L3:M3"/>
    <mergeCell ref="N3:O3"/>
    <mergeCell ref="R6:S6"/>
    <mergeCell ref="R7:S7"/>
    <mergeCell ref="P8:Q8"/>
    <mergeCell ref="L6:M6"/>
    <mergeCell ref="L7:M7"/>
    <mergeCell ref="L8:M8"/>
    <mergeCell ref="L9:M9"/>
    <mergeCell ref="J6:K6"/>
    <mergeCell ref="J7:K7"/>
    <mergeCell ref="J8:K8"/>
    <mergeCell ref="J9:K9"/>
    <mergeCell ref="N8:O8"/>
    <mergeCell ref="N9:O9"/>
    <mergeCell ref="P9:Q9"/>
  </mergeCells>
  <phoneticPr fontId="7"/>
  <dataValidations count="1">
    <dataValidation type="list" allowBlank="1" showInputMessage="1" showErrorMessage="1" sqref="G4:G15">
      <formula1>"　,普通,定期,当座"</formula1>
    </dataValidation>
  </dataValidations>
  <printOptions horizontalCentered="1"/>
  <pageMargins left="0.35433070866141736" right="0.35433070866141736" top="0.39370078740157483" bottom="0.35433070866141736" header="0.15748031496062992" footer="0.15748031496062992"/>
  <pageSetup paperSize="9" scale="90" orientation="portrait" r:id="rId1"/>
  <headerFooter alignWithMargins="0">
    <oddFooter>&amp;C-会計&amp;A-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2"/>
  <sheetViews>
    <sheetView view="pageBreakPreview" zoomScaleNormal="100" zoomScaleSheetLayoutView="100" workbookViewId="0">
      <selection activeCell="A13" sqref="A13:C16"/>
    </sheetView>
  </sheetViews>
  <sheetFormatPr defaultRowHeight="13.5"/>
  <cols>
    <col min="1" max="9" width="3.625" style="210" customWidth="1"/>
    <col min="10" max="10" width="9.375" style="210" customWidth="1"/>
    <col min="11" max="15" width="3.625" style="210" customWidth="1"/>
    <col min="16" max="16" width="13.875" style="210" customWidth="1"/>
    <col min="17" max="22" width="3.625" style="210" customWidth="1"/>
    <col min="23" max="23" width="1.375" style="210" customWidth="1"/>
    <col min="24" max="24" width="15" style="210" bestFit="1" customWidth="1"/>
    <col min="25" max="16384" width="9" style="210"/>
  </cols>
  <sheetData>
    <row r="1" spans="1:22" ht="21" customHeight="1">
      <c r="A1" s="1658" t="s">
        <v>771</v>
      </c>
      <c r="B1" s="1658"/>
      <c r="C1" s="1658"/>
      <c r="D1" s="1658"/>
      <c r="E1" s="1658"/>
      <c r="F1" s="1658"/>
      <c r="G1" s="1658"/>
      <c r="H1" s="1658"/>
      <c r="I1" s="1658"/>
      <c r="J1" s="1658"/>
      <c r="K1" s="1658"/>
      <c r="L1" s="1658"/>
      <c r="M1" s="1658"/>
      <c r="N1" s="1658"/>
      <c r="O1" s="1658"/>
      <c r="P1" s="1658"/>
      <c r="Q1" s="1658"/>
      <c r="R1" s="1658"/>
      <c r="S1" s="1658"/>
      <c r="T1" s="1658"/>
      <c r="U1" s="1658"/>
      <c r="V1" s="1658"/>
    </row>
    <row r="2" spans="1:22" ht="4.5" customHeight="1" thickBot="1">
      <c r="A2" s="1659"/>
      <c r="B2" s="1659"/>
      <c r="C2" s="1659"/>
      <c r="D2" s="1659"/>
      <c r="E2" s="1659"/>
      <c r="F2" s="1659"/>
      <c r="G2" s="1659"/>
      <c r="H2" s="1659"/>
      <c r="I2" s="1659"/>
      <c r="J2" s="1659"/>
      <c r="K2" s="1659"/>
      <c r="L2" s="1659"/>
      <c r="M2" s="1659"/>
      <c r="N2" s="1659"/>
      <c r="O2" s="1659"/>
      <c r="P2" s="1659"/>
      <c r="Q2" s="1659"/>
      <c r="R2" s="1659"/>
      <c r="S2" s="1659"/>
      <c r="T2" s="1659"/>
      <c r="U2" s="1659"/>
      <c r="V2" s="1659"/>
    </row>
    <row r="3" spans="1:22" ht="22.5" customHeight="1">
      <c r="A3" s="211" t="s">
        <v>109</v>
      </c>
      <c r="B3" s="212"/>
      <c r="C3" s="212"/>
      <c r="D3" s="212"/>
      <c r="E3" s="212"/>
      <c r="F3" s="212"/>
      <c r="G3" s="212"/>
      <c r="H3" s="212"/>
      <c r="I3" s="212"/>
      <c r="J3" s="212"/>
      <c r="K3" s="212"/>
      <c r="L3" s="212"/>
      <c r="M3" s="212"/>
      <c r="N3" s="212"/>
      <c r="O3" s="212"/>
      <c r="P3" s="212"/>
      <c r="Q3" s="212"/>
      <c r="R3" s="212"/>
      <c r="S3" s="212"/>
      <c r="T3" s="212"/>
      <c r="U3" s="212"/>
      <c r="V3" s="213"/>
    </row>
    <row r="4" spans="1:22" ht="30.75" customHeight="1">
      <c r="A4" s="1664" t="s">
        <v>116</v>
      </c>
      <c r="B4" s="1660" t="s">
        <v>772</v>
      </c>
      <c r="C4" s="1660"/>
      <c r="D4" s="1660"/>
      <c r="E4" s="1660"/>
      <c r="F4" s="1660"/>
      <c r="G4" s="1660"/>
      <c r="H4" s="1660"/>
      <c r="I4" s="1660"/>
      <c r="J4" s="1660"/>
      <c r="K4" s="1660"/>
      <c r="L4" s="1660"/>
      <c r="M4" s="1660"/>
      <c r="N4" s="1660"/>
      <c r="O4" s="1660"/>
      <c r="P4" s="1660"/>
      <c r="Q4" s="1660"/>
      <c r="R4" s="1660"/>
      <c r="S4" s="1660"/>
      <c r="T4" s="1660"/>
      <c r="U4" s="1660"/>
      <c r="V4" s="1661"/>
    </row>
    <row r="5" spans="1:22" ht="30.75" customHeight="1">
      <c r="A5" s="1664"/>
      <c r="B5" s="1660"/>
      <c r="C5" s="1660"/>
      <c r="D5" s="1660"/>
      <c r="E5" s="1660"/>
      <c r="F5" s="1660"/>
      <c r="G5" s="1660"/>
      <c r="H5" s="1660"/>
      <c r="I5" s="1660"/>
      <c r="J5" s="1660"/>
      <c r="K5" s="1660"/>
      <c r="L5" s="1660"/>
      <c r="M5" s="1660"/>
      <c r="N5" s="1660"/>
      <c r="O5" s="1660"/>
      <c r="P5" s="1660"/>
      <c r="Q5" s="1660"/>
      <c r="R5" s="1660"/>
      <c r="S5" s="1660"/>
      <c r="T5" s="1660"/>
      <c r="U5" s="1660"/>
      <c r="V5" s="1661"/>
    </row>
    <row r="6" spans="1:22" ht="27" customHeight="1">
      <c r="A6" s="214" t="s">
        <v>110</v>
      </c>
      <c r="B6" s="1662" t="s">
        <v>320</v>
      </c>
      <c r="C6" s="1662"/>
      <c r="D6" s="1662"/>
      <c r="E6" s="1662"/>
      <c r="F6" s="1662"/>
      <c r="G6" s="1662"/>
      <c r="H6" s="1662"/>
      <c r="I6" s="1662"/>
      <c r="J6" s="1662"/>
      <c r="K6" s="1662"/>
      <c r="L6" s="1662"/>
      <c r="M6" s="1662"/>
      <c r="N6" s="1662"/>
      <c r="O6" s="1662"/>
      <c r="P6" s="1662"/>
      <c r="Q6" s="1662"/>
      <c r="R6" s="1662"/>
      <c r="S6" s="1662"/>
      <c r="T6" s="1662"/>
      <c r="U6" s="1662"/>
      <c r="V6" s="1663"/>
    </row>
    <row r="7" spans="1:22" ht="27" customHeight="1">
      <c r="A7" s="214" t="s">
        <v>282</v>
      </c>
      <c r="B7" s="1662" t="s">
        <v>601</v>
      </c>
      <c r="C7" s="1662"/>
      <c r="D7" s="1662"/>
      <c r="E7" s="1662"/>
      <c r="F7" s="1662"/>
      <c r="G7" s="1662"/>
      <c r="H7" s="1662"/>
      <c r="I7" s="1662"/>
      <c r="J7" s="1662"/>
      <c r="K7" s="1662"/>
      <c r="L7" s="1662"/>
      <c r="M7" s="1662"/>
      <c r="N7" s="1662"/>
      <c r="O7" s="1662"/>
      <c r="P7" s="1662"/>
      <c r="Q7" s="1662"/>
      <c r="R7" s="1662"/>
      <c r="S7" s="1662"/>
      <c r="T7" s="1662"/>
      <c r="U7" s="1662"/>
      <c r="V7" s="1663"/>
    </row>
    <row r="8" spans="1:22" ht="4.5" customHeight="1">
      <c r="A8" s="215"/>
      <c r="B8" s="216"/>
      <c r="C8" s="216"/>
      <c r="D8" s="216"/>
      <c r="E8" s="216"/>
      <c r="F8" s="216"/>
      <c r="G8" s="216"/>
      <c r="H8" s="216"/>
      <c r="I8" s="216"/>
      <c r="J8" s="216"/>
      <c r="K8" s="216"/>
      <c r="L8" s="216"/>
      <c r="M8" s="216"/>
      <c r="N8" s="216"/>
      <c r="O8" s="216"/>
      <c r="P8" s="216"/>
      <c r="Q8" s="216"/>
      <c r="R8" s="216"/>
      <c r="S8" s="216"/>
      <c r="T8" s="216"/>
      <c r="U8" s="216"/>
      <c r="V8" s="217"/>
    </row>
    <row r="9" spans="1:22" ht="4.5" customHeight="1" thickBot="1">
      <c r="A9" s="218"/>
      <c r="B9" s="1665"/>
      <c r="C9" s="1666"/>
      <c r="D9" s="1666"/>
      <c r="E9" s="1666"/>
      <c r="F9" s="1666"/>
      <c r="G9" s="1666"/>
      <c r="H9" s="1666"/>
      <c r="I9" s="1666"/>
      <c r="J9" s="1666"/>
      <c r="K9" s="1666"/>
      <c r="L9" s="1666"/>
      <c r="M9" s="1666"/>
      <c r="N9" s="1666"/>
      <c r="O9" s="1666"/>
      <c r="P9" s="1666"/>
      <c r="Q9" s="1666"/>
      <c r="R9" s="1666"/>
      <c r="S9" s="1666"/>
      <c r="T9" s="1666"/>
      <c r="U9" s="1666"/>
      <c r="V9" s="1667"/>
    </row>
    <row r="10" spans="1:22" ht="4.5" customHeight="1" thickBot="1">
      <c r="A10" s="219"/>
      <c r="B10" s="220"/>
      <c r="C10" s="221"/>
      <c r="D10" s="221"/>
      <c r="E10" s="221"/>
      <c r="F10" s="221"/>
      <c r="G10" s="221"/>
      <c r="H10" s="221"/>
      <c r="I10" s="221"/>
      <c r="J10" s="221"/>
      <c r="K10" s="221"/>
      <c r="L10" s="221"/>
      <c r="M10" s="221"/>
      <c r="N10" s="221"/>
      <c r="O10" s="221"/>
      <c r="P10" s="221"/>
      <c r="Q10" s="221"/>
      <c r="R10" s="221"/>
      <c r="S10" s="221"/>
      <c r="T10" s="221"/>
      <c r="U10" s="221"/>
      <c r="V10" s="222"/>
    </row>
    <row r="11" spans="1:22" ht="18" customHeight="1">
      <c r="A11" s="1656" t="s">
        <v>706</v>
      </c>
      <c r="B11" s="1623"/>
      <c r="C11" s="1623"/>
      <c r="D11" s="1622" t="s">
        <v>75</v>
      </c>
      <c r="E11" s="1623"/>
      <c r="F11" s="1670"/>
      <c r="G11" s="1624" t="s">
        <v>630</v>
      </c>
      <c r="H11" s="1668"/>
      <c r="I11" s="1668"/>
      <c r="J11" s="1668"/>
      <c r="K11" s="1668"/>
      <c r="L11" s="1668"/>
      <c r="M11" s="1656"/>
      <c r="N11" s="1616" t="s">
        <v>368</v>
      </c>
      <c r="O11" s="1617"/>
      <c r="P11" s="1617"/>
      <c r="Q11" s="1618"/>
      <c r="R11" s="1622" t="s">
        <v>739</v>
      </c>
      <c r="S11" s="1623"/>
      <c r="T11" s="1623"/>
      <c r="U11" s="1623"/>
      <c r="V11" s="1624"/>
    </row>
    <row r="12" spans="1:22" ht="18" customHeight="1" thickBot="1">
      <c r="A12" s="1657"/>
      <c r="B12" s="1626"/>
      <c r="C12" s="1626"/>
      <c r="D12" s="1625"/>
      <c r="E12" s="1626"/>
      <c r="F12" s="1671"/>
      <c r="G12" s="1627"/>
      <c r="H12" s="1669"/>
      <c r="I12" s="1669"/>
      <c r="J12" s="1669"/>
      <c r="K12" s="1669"/>
      <c r="L12" s="1669"/>
      <c r="M12" s="1657"/>
      <c r="N12" s="1619"/>
      <c r="O12" s="1620"/>
      <c r="P12" s="1620"/>
      <c r="Q12" s="1621"/>
      <c r="R12" s="1625" t="s">
        <v>321</v>
      </c>
      <c r="S12" s="1626"/>
      <c r="T12" s="1626"/>
      <c r="U12" s="1626"/>
      <c r="V12" s="1627"/>
    </row>
    <row r="13" spans="1:22" ht="17.25" customHeight="1" thickTop="1">
      <c r="A13" s="1628">
        <v>45017</v>
      </c>
      <c r="B13" s="1629"/>
      <c r="C13" s="1630"/>
      <c r="D13" s="1650" t="s">
        <v>268</v>
      </c>
      <c r="E13" s="1651"/>
      <c r="F13" s="1652"/>
      <c r="G13" s="1634" t="s">
        <v>385</v>
      </c>
      <c r="H13" s="1634"/>
      <c r="I13" s="1634"/>
      <c r="J13" s="1634"/>
      <c r="K13" s="1634"/>
      <c r="L13" s="1634"/>
      <c r="M13" s="1635"/>
      <c r="N13" s="1638" t="s">
        <v>269</v>
      </c>
      <c r="O13" s="1639"/>
      <c r="P13" s="1639"/>
      <c r="Q13" s="1640"/>
      <c r="R13" s="1644">
        <v>550000</v>
      </c>
      <c r="S13" s="1645"/>
      <c r="T13" s="1645"/>
      <c r="U13" s="1645"/>
      <c r="V13" s="223"/>
    </row>
    <row r="14" spans="1:22" ht="17.25" customHeight="1">
      <c r="A14" s="1631"/>
      <c r="B14" s="1632"/>
      <c r="C14" s="1633"/>
      <c r="D14" s="1653"/>
      <c r="E14" s="1654"/>
      <c r="F14" s="1655"/>
      <c r="G14" s="1636"/>
      <c r="H14" s="1636"/>
      <c r="I14" s="1636"/>
      <c r="J14" s="1636"/>
      <c r="K14" s="1636"/>
      <c r="L14" s="1636"/>
      <c r="M14" s="1637"/>
      <c r="N14" s="1641"/>
      <c r="O14" s="1642"/>
      <c r="P14" s="1642"/>
      <c r="Q14" s="1643"/>
      <c r="R14" s="1646"/>
      <c r="S14" s="1647"/>
      <c r="T14" s="1647"/>
      <c r="U14" s="1647"/>
      <c r="V14" s="224"/>
    </row>
    <row r="15" spans="1:22" ht="17.25" customHeight="1">
      <c r="A15" s="1631"/>
      <c r="B15" s="1632"/>
      <c r="C15" s="1633"/>
      <c r="D15" s="1653"/>
      <c r="E15" s="1654"/>
      <c r="F15" s="1655"/>
      <c r="G15" s="1636"/>
      <c r="H15" s="1636"/>
      <c r="I15" s="1636"/>
      <c r="J15" s="1636"/>
      <c r="K15" s="1636"/>
      <c r="L15" s="1636"/>
      <c r="M15" s="1637"/>
      <c r="N15" s="1641"/>
      <c r="O15" s="1642"/>
      <c r="P15" s="1642"/>
      <c r="Q15" s="1643"/>
      <c r="R15" s="1646"/>
      <c r="S15" s="1647"/>
      <c r="T15" s="1647"/>
      <c r="U15" s="1647"/>
      <c r="V15" s="224"/>
    </row>
    <row r="16" spans="1:22" ht="17.25" customHeight="1">
      <c r="A16" s="1631"/>
      <c r="B16" s="1632"/>
      <c r="C16" s="1633"/>
      <c r="D16" s="1653"/>
      <c r="E16" s="1654"/>
      <c r="F16" s="1655"/>
      <c r="G16" s="1636"/>
      <c r="H16" s="1636"/>
      <c r="I16" s="1636"/>
      <c r="J16" s="1636"/>
      <c r="K16" s="1636"/>
      <c r="L16" s="1636"/>
      <c r="M16" s="1637"/>
      <c r="N16" s="1641"/>
      <c r="O16" s="1642"/>
      <c r="P16" s="1642"/>
      <c r="Q16" s="1643"/>
      <c r="R16" s="1648"/>
      <c r="S16" s="1649"/>
      <c r="T16" s="1649"/>
      <c r="U16" s="1649"/>
      <c r="V16" s="225" t="s">
        <v>60</v>
      </c>
    </row>
    <row r="17" spans="1:22" ht="17.25" customHeight="1">
      <c r="A17" s="1590"/>
      <c r="B17" s="1573"/>
      <c r="C17" s="1574"/>
      <c r="D17" s="1572"/>
      <c r="E17" s="1573"/>
      <c r="F17" s="1574"/>
      <c r="G17" s="1584"/>
      <c r="H17" s="1584"/>
      <c r="I17" s="1584"/>
      <c r="J17" s="1584"/>
      <c r="K17" s="1584"/>
      <c r="L17" s="1584"/>
      <c r="M17" s="1585"/>
      <c r="N17" s="1596"/>
      <c r="O17" s="1597"/>
      <c r="P17" s="1597"/>
      <c r="Q17" s="1598"/>
      <c r="R17" s="1605"/>
      <c r="S17" s="1606"/>
      <c r="T17" s="1606"/>
      <c r="U17" s="1606"/>
      <c r="V17" s="226"/>
    </row>
    <row r="18" spans="1:22" ht="17.25" customHeight="1">
      <c r="A18" s="1591"/>
      <c r="B18" s="1576"/>
      <c r="C18" s="1577"/>
      <c r="D18" s="1575"/>
      <c r="E18" s="1576"/>
      <c r="F18" s="1577"/>
      <c r="G18" s="1586"/>
      <c r="H18" s="1586"/>
      <c r="I18" s="1586"/>
      <c r="J18" s="1586"/>
      <c r="K18" s="1586"/>
      <c r="L18" s="1586"/>
      <c r="M18" s="1587"/>
      <c r="N18" s="1599"/>
      <c r="O18" s="1600"/>
      <c r="P18" s="1600"/>
      <c r="Q18" s="1601"/>
      <c r="R18" s="1607"/>
      <c r="S18" s="1608"/>
      <c r="T18" s="1608"/>
      <c r="U18" s="1608"/>
      <c r="V18" s="227"/>
    </row>
    <row r="19" spans="1:22" ht="17.25" customHeight="1">
      <c r="A19" s="1591"/>
      <c r="B19" s="1576"/>
      <c r="C19" s="1577"/>
      <c r="D19" s="1575"/>
      <c r="E19" s="1576"/>
      <c r="F19" s="1577"/>
      <c r="G19" s="1586"/>
      <c r="H19" s="1586"/>
      <c r="I19" s="1586"/>
      <c r="J19" s="1586"/>
      <c r="K19" s="1586"/>
      <c r="L19" s="1586"/>
      <c r="M19" s="1587"/>
      <c r="N19" s="1599"/>
      <c r="O19" s="1600"/>
      <c r="P19" s="1600"/>
      <c r="Q19" s="1601"/>
      <c r="R19" s="1607"/>
      <c r="S19" s="1608"/>
      <c r="T19" s="1608"/>
      <c r="U19" s="1608"/>
      <c r="V19" s="227"/>
    </row>
    <row r="20" spans="1:22" ht="17.25" customHeight="1">
      <c r="A20" s="1593"/>
      <c r="B20" s="1579"/>
      <c r="C20" s="1580"/>
      <c r="D20" s="1578"/>
      <c r="E20" s="1579"/>
      <c r="F20" s="1580"/>
      <c r="G20" s="1594"/>
      <c r="H20" s="1594"/>
      <c r="I20" s="1594"/>
      <c r="J20" s="1594"/>
      <c r="K20" s="1594"/>
      <c r="L20" s="1594"/>
      <c r="M20" s="1595"/>
      <c r="N20" s="1611"/>
      <c r="O20" s="1612"/>
      <c r="P20" s="1612"/>
      <c r="Q20" s="1613"/>
      <c r="R20" s="1614"/>
      <c r="S20" s="1615"/>
      <c r="T20" s="1615"/>
      <c r="U20" s="1615"/>
      <c r="V20" s="228" t="s">
        <v>60</v>
      </c>
    </row>
    <row r="21" spans="1:22" ht="17.25" customHeight="1">
      <c r="A21" s="1590"/>
      <c r="B21" s="1573"/>
      <c r="C21" s="1574"/>
      <c r="D21" s="1572"/>
      <c r="E21" s="1573"/>
      <c r="F21" s="1574"/>
      <c r="G21" s="1584"/>
      <c r="H21" s="1584"/>
      <c r="I21" s="1584"/>
      <c r="J21" s="1584"/>
      <c r="K21" s="1584"/>
      <c r="L21" s="1584"/>
      <c r="M21" s="1585"/>
      <c r="N21" s="1596"/>
      <c r="O21" s="1597"/>
      <c r="P21" s="1597"/>
      <c r="Q21" s="1598"/>
      <c r="R21" s="1605"/>
      <c r="S21" s="1606"/>
      <c r="T21" s="1606"/>
      <c r="U21" s="1606"/>
      <c r="V21" s="226"/>
    </row>
    <row r="22" spans="1:22" ht="17.25" customHeight="1">
      <c r="A22" s="1591"/>
      <c r="B22" s="1576"/>
      <c r="C22" s="1577"/>
      <c r="D22" s="1575"/>
      <c r="E22" s="1576"/>
      <c r="F22" s="1577"/>
      <c r="G22" s="1586"/>
      <c r="H22" s="1586"/>
      <c r="I22" s="1586"/>
      <c r="J22" s="1586"/>
      <c r="K22" s="1586"/>
      <c r="L22" s="1586"/>
      <c r="M22" s="1587"/>
      <c r="N22" s="1599"/>
      <c r="O22" s="1600"/>
      <c r="P22" s="1600"/>
      <c r="Q22" s="1601"/>
      <c r="R22" s="1607"/>
      <c r="S22" s="1608"/>
      <c r="T22" s="1608"/>
      <c r="U22" s="1608"/>
      <c r="V22" s="227"/>
    </row>
    <row r="23" spans="1:22" ht="17.25" customHeight="1">
      <c r="A23" s="1591"/>
      <c r="B23" s="1576"/>
      <c r="C23" s="1577"/>
      <c r="D23" s="1575"/>
      <c r="E23" s="1576"/>
      <c r="F23" s="1577"/>
      <c r="G23" s="1586"/>
      <c r="H23" s="1586"/>
      <c r="I23" s="1586"/>
      <c r="J23" s="1586"/>
      <c r="K23" s="1586"/>
      <c r="L23" s="1586"/>
      <c r="M23" s="1587"/>
      <c r="N23" s="1599"/>
      <c r="O23" s="1600"/>
      <c r="P23" s="1600"/>
      <c r="Q23" s="1601"/>
      <c r="R23" s="1607"/>
      <c r="S23" s="1608"/>
      <c r="T23" s="1608"/>
      <c r="U23" s="1608"/>
      <c r="V23" s="227"/>
    </row>
    <row r="24" spans="1:22" ht="17.25" customHeight="1">
      <c r="A24" s="1593"/>
      <c r="B24" s="1579"/>
      <c r="C24" s="1580"/>
      <c r="D24" s="1578"/>
      <c r="E24" s="1579"/>
      <c r="F24" s="1580"/>
      <c r="G24" s="1594"/>
      <c r="H24" s="1594"/>
      <c r="I24" s="1594"/>
      <c r="J24" s="1594"/>
      <c r="K24" s="1594"/>
      <c r="L24" s="1594"/>
      <c r="M24" s="1595"/>
      <c r="N24" s="1611"/>
      <c r="O24" s="1612"/>
      <c r="P24" s="1612"/>
      <c r="Q24" s="1613"/>
      <c r="R24" s="1614"/>
      <c r="S24" s="1615"/>
      <c r="T24" s="1615"/>
      <c r="U24" s="1615"/>
      <c r="V24" s="228" t="s">
        <v>60</v>
      </c>
    </row>
    <row r="25" spans="1:22" ht="17.25" customHeight="1">
      <c r="A25" s="1590"/>
      <c r="B25" s="1573"/>
      <c r="C25" s="1574"/>
      <c r="D25" s="1572"/>
      <c r="E25" s="1573"/>
      <c r="F25" s="1574"/>
      <c r="G25" s="1584"/>
      <c r="H25" s="1584"/>
      <c r="I25" s="1584"/>
      <c r="J25" s="1584"/>
      <c r="K25" s="1584"/>
      <c r="L25" s="1584"/>
      <c r="M25" s="1585"/>
      <c r="N25" s="1596"/>
      <c r="O25" s="1597"/>
      <c r="P25" s="1597"/>
      <c r="Q25" s="1598"/>
      <c r="R25" s="1605"/>
      <c r="S25" s="1606"/>
      <c r="T25" s="1606"/>
      <c r="U25" s="1606"/>
      <c r="V25" s="226"/>
    </row>
    <row r="26" spans="1:22" ht="17.25" customHeight="1">
      <c r="A26" s="1591"/>
      <c r="B26" s="1576"/>
      <c r="C26" s="1577"/>
      <c r="D26" s="1575"/>
      <c r="E26" s="1576"/>
      <c r="F26" s="1577"/>
      <c r="G26" s="1586"/>
      <c r="H26" s="1586"/>
      <c r="I26" s="1586"/>
      <c r="J26" s="1586"/>
      <c r="K26" s="1586"/>
      <c r="L26" s="1586"/>
      <c r="M26" s="1587"/>
      <c r="N26" s="1599"/>
      <c r="O26" s="1600"/>
      <c r="P26" s="1600"/>
      <c r="Q26" s="1601"/>
      <c r="R26" s="1607"/>
      <c r="S26" s="1608"/>
      <c r="T26" s="1608"/>
      <c r="U26" s="1608"/>
      <c r="V26" s="227"/>
    </row>
    <row r="27" spans="1:22" ht="17.25" customHeight="1">
      <c r="A27" s="1591"/>
      <c r="B27" s="1576"/>
      <c r="C27" s="1577"/>
      <c r="D27" s="1575"/>
      <c r="E27" s="1576"/>
      <c r="F27" s="1577"/>
      <c r="G27" s="1586"/>
      <c r="H27" s="1586"/>
      <c r="I27" s="1586"/>
      <c r="J27" s="1586"/>
      <c r="K27" s="1586"/>
      <c r="L27" s="1586"/>
      <c r="M27" s="1587"/>
      <c r="N27" s="1599"/>
      <c r="O27" s="1600"/>
      <c r="P27" s="1600"/>
      <c r="Q27" s="1601"/>
      <c r="R27" s="1607"/>
      <c r="S27" s="1608"/>
      <c r="T27" s="1608"/>
      <c r="U27" s="1608"/>
      <c r="V27" s="227"/>
    </row>
    <row r="28" spans="1:22" ht="17.25" customHeight="1">
      <c r="A28" s="1593"/>
      <c r="B28" s="1579"/>
      <c r="C28" s="1580"/>
      <c r="D28" s="1578"/>
      <c r="E28" s="1579"/>
      <c r="F28" s="1580"/>
      <c r="G28" s="1594"/>
      <c r="H28" s="1594"/>
      <c r="I28" s="1594"/>
      <c r="J28" s="1594"/>
      <c r="K28" s="1594"/>
      <c r="L28" s="1594"/>
      <c r="M28" s="1595"/>
      <c r="N28" s="1611"/>
      <c r="O28" s="1612"/>
      <c r="P28" s="1612"/>
      <c r="Q28" s="1613"/>
      <c r="R28" s="1614"/>
      <c r="S28" s="1615"/>
      <c r="T28" s="1615"/>
      <c r="U28" s="1615"/>
      <c r="V28" s="228" t="s">
        <v>60</v>
      </c>
    </row>
    <row r="29" spans="1:22" ht="17.25" customHeight="1">
      <c r="A29" s="1590"/>
      <c r="B29" s="1573"/>
      <c r="C29" s="1574"/>
      <c r="D29" s="1572"/>
      <c r="E29" s="1573"/>
      <c r="F29" s="1574"/>
      <c r="G29" s="1584"/>
      <c r="H29" s="1584"/>
      <c r="I29" s="1584"/>
      <c r="J29" s="1584"/>
      <c r="K29" s="1584"/>
      <c r="L29" s="1584"/>
      <c r="M29" s="1585"/>
      <c r="N29" s="1596"/>
      <c r="O29" s="1597"/>
      <c r="P29" s="1597"/>
      <c r="Q29" s="1598"/>
      <c r="R29" s="1605"/>
      <c r="S29" s="1606"/>
      <c r="T29" s="1606"/>
      <c r="U29" s="1606"/>
      <c r="V29" s="226"/>
    </row>
    <row r="30" spans="1:22" ht="17.25" customHeight="1">
      <c r="A30" s="1591"/>
      <c r="B30" s="1576"/>
      <c r="C30" s="1577"/>
      <c r="D30" s="1575"/>
      <c r="E30" s="1576"/>
      <c r="F30" s="1577"/>
      <c r="G30" s="1586"/>
      <c r="H30" s="1586"/>
      <c r="I30" s="1586"/>
      <c r="J30" s="1586"/>
      <c r="K30" s="1586"/>
      <c r="L30" s="1586"/>
      <c r="M30" s="1587"/>
      <c r="N30" s="1599"/>
      <c r="O30" s="1600"/>
      <c r="P30" s="1600"/>
      <c r="Q30" s="1601"/>
      <c r="R30" s="1607"/>
      <c r="S30" s="1608"/>
      <c r="T30" s="1608"/>
      <c r="U30" s="1608"/>
      <c r="V30" s="227"/>
    </row>
    <row r="31" spans="1:22" ht="17.25" customHeight="1">
      <c r="A31" s="1591"/>
      <c r="B31" s="1576"/>
      <c r="C31" s="1577"/>
      <c r="D31" s="1575"/>
      <c r="E31" s="1576"/>
      <c r="F31" s="1577"/>
      <c r="G31" s="1586"/>
      <c r="H31" s="1586"/>
      <c r="I31" s="1586"/>
      <c r="J31" s="1586"/>
      <c r="K31" s="1586"/>
      <c r="L31" s="1586"/>
      <c r="M31" s="1587"/>
      <c r="N31" s="1599"/>
      <c r="O31" s="1600"/>
      <c r="P31" s="1600"/>
      <c r="Q31" s="1601"/>
      <c r="R31" s="1607"/>
      <c r="S31" s="1608"/>
      <c r="T31" s="1608"/>
      <c r="U31" s="1608"/>
      <c r="V31" s="227"/>
    </row>
    <row r="32" spans="1:22" ht="17.25" customHeight="1">
      <c r="A32" s="1593"/>
      <c r="B32" s="1579"/>
      <c r="C32" s="1580"/>
      <c r="D32" s="1578"/>
      <c r="E32" s="1579"/>
      <c r="F32" s="1580"/>
      <c r="G32" s="1594"/>
      <c r="H32" s="1594"/>
      <c r="I32" s="1594"/>
      <c r="J32" s="1594"/>
      <c r="K32" s="1594"/>
      <c r="L32" s="1594"/>
      <c r="M32" s="1595"/>
      <c r="N32" s="1611"/>
      <c r="O32" s="1612"/>
      <c r="P32" s="1612"/>
      <c r="Q32" s="1613"/>
      <c r="R32" s="1614"/>
      <c r="S32" s="1615"/>
      <c r="T32" s="1615"/>
      <c r="U32" s="1615"/>
      <c r="V32" s="228" t="s">
        <v>60</v>
      </c>
    </row>
    <row r="33" spans="1:23" ht="17.25" customHeight="1">
      <c r="A33" s="1590"/>
      <c r="B33" s="1573"/>
      <c r="C33" s="1574"/>
      <c r="D33" s="1572"/>
      <c r="E33" s="1573"/>
      <c r="F33" s="1574"/>
      <c r="G33" s="1584"/>
      <c r="H33" s="1584"/>
      <c r="I33" s="1584"/>
      <c r="J33" s="1584"/>
      <c r="K33" s="1584"/>
      <c r="L33" s="1584"/>
      <c r="M33" s="1585"/>
      <c r="N33" s="1596"/>
      <c r="O33" s="1597"/>
      <c r="P33" s="1597"/>
      <c r="Q33" s="1598"/>
      <c r="R33" s="1605"/>
      <c r="S33" s="1606"/>
      <c r="T33" s="1606"/>
      <c r="U33" s="1606"/>
      <c r="V33" s="226"/>
    </row>
    <row r="34" spans="1:23" ht="17.25" customHeight="1">
      <c r="A34" s="1591"/>
      <c r="B34" s="1576"/>
      <c r="C34" s="1577"/>
      <c r="D34" s="1575"/>
      <c r="E34" s="1576"/>
      <c r="F34" s="1577"/>
      <c r="G34" s="1586"/>
      <c r="H34" s="1586"/>
      <c r="I34" s="1586"/>
      <c r="J34" s="1586"/>
      <c r="K34" s="1586"/>
      <c r="L34" s="1586"/>
      <c r="M34" s="1587"/>
      <c r="N34" s="1599"/>
      <c r="O34" s="1600"/>
      <c r="P34" s="1600"/>
      <c r="Q34" s="1601"/>
      <c r="R34" s="1607"/>
      <c r="S34" s="1608"/>
      <c r="T34" s="1608"/>
      <c r="U34" s="1608"/>
      <c r="V34" s="227"/>
    </row>
    <row r="35" spans="1:23" ht="17.25" customHeight="1">
      <c r="A35" s="1591"/>
      <c r="B35" s="1576"/>
      <c r="C35" s="1577"/>
      <c r="D35" s="1575"/>
      <c r="E35" s="1576"/>
      <c r="F35" s="1577"/>
      <c r="G35" s="1586"/>
      <c r="H35" s="1586"/>
      <c r="I35" s="1586"/>
      <c r="J35" s="1586"/>
      <c r="K35" s="1586"/>
      <c r="L35" s="1586"/>
      <c r="M35" s="1587"/>
      <c r="N35" s="1599"/>
      <c r="O35" s="1600"/>
      <c r="P35" s="1600"/>
      <c r="Q35" s="1601"/>
      <c r="R35" s="1607"/>
      <c r="S35" s="1608"/>
      <c r="T35" s="1608"/>
      <c r="U35" s="1608"/>
      <c r="V35" s="227"/>
    </row>
    <row r="36" spans="1:23" ht="17.25" customHeight="1">
      <c r="A36" s="1593"/>
      <c r="B36" s="1579"/>
      <c r="C36" s="1580"/>
      <c r="D36" s="1578"/>
      <c r="E36" s="1579"/>
      <c r="F36" s="1580"/>
      <c r="G36" s="1594"/>
      <c r="H36" s="1594"/>
      <c r="I36" s="1594"/>
      <c r="J36" s="1594"/>
      <c r="K36" s="1594"/>
      <c r="L36" s="1594"/>
      <c r="M36" s="1595"/>
      <c r="N36" s="1611"/>
      <c r="O36" s="1612"/>
      <c r="P36" s="1612"/>
      <c r="Q36" s="1613"/>
      <c r="R36" s="1614"/>
      <c r="S36" s="1615"/>
      <c r="T36" s="1615"/>
      <c r="U36" s="1615"/>
      <c r="V36" s="228" t="s">
        <v>60</v>
      </c>
    </row>
    <row r="37" spans="1:23" ht="17.25" customHeight="1">
      <c r="A37" s="1590"/>
      <c r="B37" s="1573"/>
      <c r="C37" s="1574"/>
      <c r="D37" s="1572"/>
      <c r="E37" s="1573"/>
      <c r="F37" s="1574"/>
      <c r="G37" s="1584"/>
      <c r="H37" s="1584"/>
      <c r="I37" s="1584"/>
      <c r="J37" s="1584"/>
      <c r="K37" s="1584"/>
      <c r="L37" s="1584"/>
      <c r="M37" s="1585"/>
      <c r="N37" s="1596"/>
      <c r="O37" s="1597"/>
      <c r="P37" s="1597"/>
      <c r="Q37" s="1598"/>
      <c r="R37" s="1605"/>
      <c r="S37" s="1606"/>
      <c r="T37" s="1606"/>
      <c r="U37" s="1606"/>
      <c r="V37" s="226"/>
    </row>
    <row r="38" spans="1:23" ht="17.25" customHeight="1">
      <c r="A38" s="1591"/>
      <c r="B38" s="1576"/>
      <c r="C38" s="1577"/>
      <c r="D38" s="1575"/>
      <c r="E38" s="1576"/>
      <c r="F38" s="1577"/>
      <c r="G38" s="1586"/>
      <c r="H38" s="1586"/>
      <c r="I38" s="1586"/>
      <c r="J38" s="1586"/>
      <c r="K38" s="1586"/>
      <c r="L38" s="1586"/>
      <c r="M38" s="1587"/>
      <c r="N38" s="1599"/>
      <c r="O38" s="1600"/>
      <c r="P38" s="1600"/>
      <c r="Q38" s="1601"/>
      <c r="R38" s="1607"/>
      <c r="S38" s="1608"/>
      <c r="T38" s="1608"/>
      <c r="U38" s="1608"/>
      <c r="V38" s="227"/>
    </row>
    <row r="39" spans="1:23" ht="17.25" customHeight="1">
      <c r="A39" s="1591"/>
      <c r="B39" s="1576"/>
      <c r="C39" s="1577"/>
      <c r="D39" s="1575"/>
      <c r="E39" s="1576"/>
      <c r="F39" s="1577"/>
      <c r="G39" s="1586"/>
      <c r="H39" s="1586"/>
      <c r="I39" s="1586"/>
      <c r="J39" s="1586"/>
      <c r="K39" s="1586"/>
      <c r="L39" s="1586"/>
      <c r="M39" s="1587"/>
      <c r="N39" s="1599"/>
      <c r="O39" s="1600"/>
      <c r="P39" s="1600"/>
      <c r="Q39" s="1601"/>
      <c r="R39" s="1607"/>
      <c r="S39" s="1608"/>
      <c r="T39" s="1608"/>
      <c r="U39" s="1608"/>
      <c r="V39" s="227"/>
    </row>
    <row r="40" spans="1:23" ht="17.25" customHeight="1">
      <c r="A40" s="1593"/>
      <c r="B40" s="1579"/>
      <c r="C40" s="1580"/>
      <c r="D40" s="1578"/>
      <c r="E40" s="1579"/>
      <c r="F40" s="1580"/>
      <c r="G40" s="1594"/>
      <c r="H40" s="1594"/>
      <c r="I40" s="1594"/>
      <c r="J40" s="1594"/>
      <c r="K40" s="1594"/>
      <c r="L40" s="1594"/>
      <c r="M40" s="1595"/>
      <c r="N40" s="1611"/>
      <c r="O40" s="1612"/>
      <c r="P40" s="1612"/>
      <c r="Q40" s="1613"/>
      <c r="R40" s="1614"/>
      <c r="S40" s="1615"/>
      <c r="T40" s="1615"/>
      <c r="U40" s="1615"/>
      <c r="V40" s="228" t="s">
        <v>60</v>
      </c>
    </row>
    <row r="41" spans="1:23" ht="17.25" customHeight="1">
      <c r="A41" s="1590"/>
      <c r="B41" s="1573"/>
      <c r="C41" s="1574"/>
      <c r="D41" s="1572"/>
      <c r="E41" s="1573"/>
      <c r="F41" s="1574"/>
      <c r="G41" s="1584"/>
      <c r="H41" s="1584"/>
      <c r="I41" s="1584"/>
      <c r="J41" s="1584"/>
      <c r="K41" s="1584"/>
      <c r="L41" s="1584"/>
      <c r="M41" s="1585"/>
      <c r="N41" s="1596"/>
      <c r="O41" s="1597"/>
      <c r="P41" s="1597"/>
      <c r="Q41" s="1598"/>
      <c r="R41" s="1605"/>
      <c r="S41" s="1606"/>
      <c r="T41" s="1606"/>
      <c r="U41" s="1606"/>
      <c r="V41" s="226"/>
    </row>
    <row r="42" spans="1:23" ht="17.25" customHeight="1">
      <c r="A42" s="1591"/>
      <c r="B42" s="1576"/>
      <c r="C42" s="1577"/>
      <c r="D42" s="1575"/>
      <c r="E42" s="1576"/>
      <c r="F42" s="1577"/>
      <c r="G42" s="1586"/>
      <c r="H42" s="1586"/>
      <c r="I42" s="1586"/>
      <c r="J42" s="1586"/>
      <c r="K42" s="1586"/>
      <c r="L42" s="1586"/>
      <c r="M42" s="1587"/>
      <c r="N42" s="1599"/>
      <c r="O42" s="1600"/>
      <c r="P42" s="1600"/>
      <c r="Q42" s="1601"/>
      <c r="R42" s="1607"/>
      <c r="S42" s="1608"/>
      <c r="T42" s="1608"/>
      <c r="U42" s="1608"/>
      <c r="V42" s="227"/>
    </row>
    <row r="43" spans="1:23" ht="17.25" customHeight="1">
      <c r="A43" s="1591"/>
      <c r="B43" s="1576"/>
      <c r="C43" s="1577"/>
      <c r="D43" s="1575"/>
      <c r="E43" s="1576"/>
      <c r="F43" s="1577"/>
      <c r="G43" s="1586"/>
      <c r="H43" s="1586"/>
      <c r="I43" s="1586"/>
      <c r="J43" s="1586"/>
      <c r="K43" s="1586"/>
      <c r="L43" s="1586"/>
      <c r="M43" s="1587"/>
      <c r="N43" s="1599"/>
      <c r="O43" s="1600"/>
      <c r="P43" s="1600"/>
      <c r="Q43" s="1601"/>
      <c r="R43" s="1607"/>
      <c r="S43" s="1608"/>
      <c r="T43" s="1608"/>
      <c r="U43" s="1608"/>
      <c r="V43" s="227"/>
    </row>
    <row r="44" spans="1:23" ht="17.25" customHeight="1" thickBot="1">
      <c r="A44" s="1592"/>
      <c r="B44" s="1582"/>
      <c r="C44" s="1583"/>
      <c r="D44" s="1581"/>
      <c r="E44" s="1582"/>
      <c r="F44" s="1583"/>
      <c r="G44" s="1588"/>
      <c r="H44" s="1588"/>
      <c r="I44" s="1588"/>
      <c r="J44" s="1588"/>
      <c r="K44" s="1588"/>
      <c r="L44" s="1588"/>
      <c r="M44" s="1589"/>
      <c r="N44" s="1602"/>
      <c r="O44" s="1603"/>
      <c r="P44" s="1603"/>
      <c r="Q44" s="1604"/>
      <c r="R44" s="1609"/>
      <c r="S44" s="1610"/>
      <c r="T44" s="1610"/>
      <c r="U44" s="1610"/>
      <c r="V44" s="229" t="s">
        <v>60</v>
      </c>
    </row>
    <row r="45" spans="1:23">
      <c r="B45" s="230"/>
      <c r="Q45" s="230"/>
      <c r="R45" s="230"/>
      <c r="S45" s="230"/>
      <c r="T45" s="230"/>
      <c r="U45" s="230"/>
      <c r="V45" s="230"/>
    </row>
    <row r="46" spans="1:23" ht="14.25">
      <c r="A46" s="1676"/>
      <c r="B46" s="1676"/>
      <c r="C46" s="231"/>
      <c r="D46" s="231"/>
      <c r="E46" s="231"/>
      <c r="F46" s="231"/>
      <c r="G46" s="231"/>
      <c r="H46" s="231"/>
      <c r="I46" s="231"/>
      <c r="J46" s="231"/>
      <c r="K46" s="231"/>
      <c r="L46" s="231"/>
      <c r="M46" s="231"/>
      <c r="N46" s="231"/>
      <c r="O46" s="231"/>
      <c r="P46" s="231"/>
      <c r="Q46" s="231"/>
      <c r="R46" s="231"/>
      <c r="S46" s="231"/>
      <c r="T46" s="231"/>
      <c r="U46" s="231"/>
      <c r="V46" s="231"/>
      <c r="W46" s="232"/>
    </row>
    <row r="47" spans="1:23" ht="14.25">
      <c r="A47" s="231"/>
      <c r="B47" s="231"/>
      <c r="C47" s="231"/>
      <c r="D47" s="231"/>
      <c r="E47" s="231"/>
      <c r="F47" s="231"/>
      <c r="G47" s="231"/>
      <c r="H47" s="231"/>
      <c r="I47" s="231"/>
      <c r="J47" s="231"/>
      <c r="K47" s="231"/>
      <c r="L47" s="231"/>
      <c r="M47" s="231"/>
      <c r="N47" s="231"/>
      <c r="O47" s="231"/>
      <c r="P47" s="231"/>
      <c r="Q47" s="231"/>
      <c r="R47" s="231"/>
      <c r="S47" s="231"/>
      <c r="T47" s="231"/>
      <c r="U47" s="231"/>
      <c r="V47" s="231"/>
      <c r="W47" s="232"/>
    </row>
    <row r="48" spans="1:23" ht="14.25">
      <c r="A48" s="233"/>
      <c r="B48" s="234"/>
      <c r="C48" s="235"/>
      <c r="D48" s="1677"/>
      <c r="E48" s="1677"/>
      <c r="F48" s="1677"/>
      <c r="G48" s="1677"/>
      <c r="H48" s="1677"/>
      <c r="I48" s="1677"/>
      <c r="J48" s="1677"/>
      <c r="K48" s="1677"/>
      <c r="L48" s="1677"/>
      <c r="M48" s="1677"/>
      <c r="N48" s="236"/>
      <c r="O48" s="1677"/>
      <c r="P48" s="1677"/>
      <c r="Q48" s="1677"/>
      <c r="R48" s="1677"/>
      <c r="S48" s="1677"/>
      <c r="T48" s="1677"/>
      <c r="U48" s="1677"/>
      <c r="V48" s="1677"/>
    </row>
    <row r="49" spans="1:23" ht="14.25">
      <c r="A49" s="237"/>
      <c r="B49" s="234"/>
      <c r="C49" s="236"/>
      <c r="D49" s="1677"/>
      <c r="E49" s="1677"/>
      <c r="F49" s="1677"/>
      <c r="G49" s="1677"/>
      <c r="H49" s="1677"/>
      <c r="I49" s="1677"/>
      <c r="J49" s="1677"/>
      <c r="K49" s="1677"/>
      <c r="L49" s="1677"/>
      <c r="M49" s="1677"/>
      <c r="N49" s="235"/>
      <c r="O49" s="1677"/>
      <c r="P49" s="1677"/>
      <c r="Q49" s="1677"/>
      <c r="R49" s="1677"/>
      <c r="S49" s="1677"/>
      <c r="T49" s="1677"/>
      <c r="U49" s="1677"/>
      <c r="V49" s="1677"/>
      <c r="W49" s="238"/>
    </row>
    <row r="50" spans="1:23" ht="14.25">
      <c r="A50" s="239"/>
      <c r="B50" s="234"/>
      <c r="C50" s="236"/>
      <c r="D50" s="1672"/>
      <c r="E50" s="1672"/>
      <c r="F50" s="1672"/>
      <c r="G50" s="1672"/>
      <c r="H50" s="1672"/>
      <c r="I50" s="1672"/>
      <c r="J50" s="1672"/>
      <c r="K50" s="1672"/>
      <c r="L50" s="1672"/>
      <c r="M50" s="1672"/>
      <c r="N50" s="1672"/>
      <c r="O50" s="1672"/>
      <c r="P50" s="1672"/>
      <c r="Q50" s="235"/>
      <c r="R50" s="240"/>
      <c r="S50" s="233"/>
      <c r="T50" s="233"/>
      <c r="U50" s="233"/>
      <c r="V50" s="233"/>
    </row>
    <row r="51" spans="1:23" ht="11.25" customHeight="1">
      <c r="A51" s="232"/>
      <c r="B51" s="232"/>
      <c r="C51" s="232"/>
      <c r="D51" s="232"/>
      <c r="E51" s="232"/>
      <c r="F51" s="232"/>
      <c r="G51" s="232"/>
      <c r="H51" s="232"/>
      <c r="I51" s="232"/>
      <c r="J51" s="232"/>
      <c r="K51" s="232"/>
      <c r="L51" s="232"/>
      <c r="M51" s="232"/>
      <c r="N51" s="232"/>
      <c r="O51" s="232"/>
      <c r="P51" s="232"/>
      <c r="Q51" s="232"/>
      <c r="R51" s="232"/>
      <c r="S51" s="232"/>
      <c r="T51" s="232"/>
      <c r="U51" s="232"/>
      <c r="V51" s="232"/>
      <c r="W51" s="232"/>
    </row>
    <row r="52" spans="1:23" ht="14.25">
      <c r="A52" s="1673"/>
      <c r="B52" s="1674"/>
      <c r="C52" s="1675"/>
      <c r="D52" s="1675"/>
      <c r="E52" s="1675"/>
      <c r="F52" s="1675"/>
      <c r="G52" s="1675"/>
      <c r="H52" s="1675"/>
      <c r="I52" s="1675"/>
      <c r="J52" s="1675"/>
      <c r="K52" s="1675"/>
      <c r="L52" s="1675"/>
      <c r="M52" s="1675"/>
      <c r="N52" s="1675"/>
      <c r="O52" s="1675"/>
      <c r="P52" s="1675"/>
      <c r="Q52" s="1675"/>
      <c r="R52" s="1675"/>
      <c r="S52" s="1675"/>
      <c r="T52" s="1675"/>
      <c r="U52" s="1675"/>
      <c r="V52" s="1675"/>
      <c r="W52" s="1675"/>
    </row>
  </sheetData>
  <mergeCells count="61">
    <mergeCell ref="D50:P50"/>
    <mergeCell ref="A52:B52"/>
    <mergeCell ref="C52:W52"/>
    <mergeCell ref="A46:B46"/>
    <mergeCell ref="D48:M48"/>
    <mergeCell ref="O48:V48"/>
    <mergeCell ref="D49:M49"/>
    <mergeCell ref="O49:V49"/>
    <mergeCell ref="A11:C12"/>
    <mergeCell ref="A1:V1"/>
    <mergeCell ref="A2:V2"/>
    <mergeCell ref="B4:V5"/>
    <mergeCell ref="B6:V6"/>
    <mergeCell ref="B7:V7"/>
    <mergeCell ref="A4:A5"/>
    <mergeCell ref="B9:V9"/>
    <mergeCell ref="G11:M12"/>
    <mergeCell ref="D11:F12"/>
    <mergeCell ref="A21:C24"/>
    <mergeCell ref="G21:M24"/>
    <mergeCell ref="N21:Q24"/>
    <mergeCell ref="R21:U24"/>
    <mergeCell ref="A13:C16"/>
    <mergeCell ref="G13:M16"/>
    <mergeCell ref="N13:Q16"/>
    <mergeCell ref="R13:U16"/>
    <mergeCell ref="D13:F16"/>
    <mergeCell ref="N29:Q32"/>
    <mergeCell ref="R29:U32"/>
    <mergeCell ref="N11:Q12"/>
    <mergeCell ref="R11:V11"/>
    <mergeCell ref="R12:V12"/>
    <mergeCell ref="N33:Q36"/>
    <mergeCell ref="R33:U36"/>
    <mergeCell ref="A17:C20"/>
    <mergeCell ref="N17:Q20"/>
    <mergeCell ref="R17:U20"/>
    <mergeCell ref="G17:M20"/>
    <mergeCell ref="A25:C28"/>
    <mergeCell ref="G25:M28"/>
    <mergeCell ref="N25:Q28"/>
    <mergeCell ref="R25:U28"/>
    <mergeCell ref="D17:F20"/>
    <mergeCell ref="D21:F24"/>
    <mergeCell ref="D25:F28"/>
    <mergeCell ref="D29:F32"/>
    <mergeCell ref="A29:C32"/>
    <mergeCell ref="G29:M32"/>
    <mergeCell ref="N41:Q44"/>
    <mergeCell ref="R41:U44"/>
    <mergeCell ref="A37:C40"/>
    <mergeCell ref="G37:M40"/>
    <mergeCell ref="N37:Q40"/>
    <mergeCell ref="R37:U40"/>
    <mergeCell ref="D33:F36"/>
    <mergeCell ref="D37:F40"/>
    <mergeCell ref="D41:F44"/>
    <mergeCell ref="G41:M44"/>
    <mergeCell ref="A41:C44"/>
    <mergeCell ref="A33:C36"/>
    <mergeCell ref="G33:M36"/>
  </mergeCells>
  <phoneticPr fontId="7"/>
  <dataValidations count="1">
    <dataValidation type="list" allowBlank="1" showInputMessage="1" showErrorMessage="1" sqref="D13 D17 D37 D41 D33 D29 D25 D21">
      <formula1>"　,物品購入,修繕工事,委託,リース,その他"</formula1>
    </dataValidation>
  </dataValidations>
  <printOptions horizontalCentered="1"/>
  <pageMargins left="0.35433070866141736" right="0.35433070866141736" top="0.39370078740157483" bottom="0.35433070866141736" header="0.15748031496062992" footer="0.15748031496062992"/>
  <pageSetup paperSize="9" scale="98" orientation="portrait" r:id="rId1"/>
  <headerFooter alignWithMargins="0">
    <oddFooter>&amp;C-会計&amp;A-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41"/>
  <sheetViews>
    <sheetView view="pageBreakPreview" zoomScaleNormal="100" zoomScaleSheetLayoutView="100" workbookViewId="0">
      <selection activeCell="X20" sqref="X20:Y22"/>
    </sheetView>
  </sheetViews>
  <sheetFormatPr defaultColWidth="9" defaultRowHeight="13.5"/>
  <cols>
    <col min="1" max="1" width="2.625" style="300" customWidth="1"/>
    <col min="2" max="2" width="3.625" style="300" customWidth="1"/>
    <col min="3" max="7" width="2.625" style="300" customWidth="1"/>
    <col min="8" max="31" width="3.5" style="300" customWidth="1"/>
    <col min="32" max="32" width="3.125" style="300" customWidth="1"/>
    <col min="33" max="52" width="2.625" style="300" customWidth="1"/>
    <col min="53" max="16384" width="9" style="300"/>
  </cols>
  <sheetData>
    <row r="1" spans="1:36" ht="21" customHeight="1">
      <c r="A1" s="1184" t="s">
        <v>693</v>
      </c>
      <c r="B1" s="1184"/>
      <c r="C1" s="1184"/>
      <c r="D1" s="1184"/>
      <c r="E1" s="1184"/>
      <c r="F1" s="1184"/>
      <c r="G1" s="1184"/>
      <c r="H1" s="1184"/>
      <c r="I1" s="1184"/>
      <c r="J1" s="1184"/>
      <c r="K1" s="1184"/>
      <c r="L1" s="1184"/>
      <c r="M1" s="1184"/>
      <c r="N1" s="1184"/>
      <c r="O1" s="1184"/>
      <c r="P1" s="1184"/>
      <c r="Q1" s="1184"/>
      <c r="R1" s="1184"/>
      <c r="S1" s="1184"/>
      <c r="T1" s="1184"/>
      <c r="U1" s="1184"/>
      <c r="V1" s="1184"/>
      <c r="W1" s="1184"/>
      <c r="X1" s="1184"/>
      <c r="Y1" s="1184"/>
      <c r="Z1" s="1184"/>
      <c r="AA1" s="1184"/>
      <c r="AB1" s="1184"/>
      <c r="AC1" s="1184"/>
      <c r="AD1" s="1184"/>
      <c r="AE1" s="1184"/>
      <c r="AF1" s="525"/>
      <c r="AG1" s="525"/>
      <c r="AH1" s="525"/>
      <c r="AI1" s="525"/>
      <c r="AJ1" s="525"/>
    </row>
    <row r="2" spans="1:36" ht="4.5" customHeight="1">
      <c r="A2" s="1776"/>
      <c r="B2" s="1776"/>
      <c r="C2" s="1776"/>
      <c r="D2" s="1776"/>
      <c r="E2" s="1776"/>
      <c r="F2" s="1776"/>
      <c r="G2" s="1776"/>
      <c r="H2" s="1776"/>
      <c r="I2" s="1776"/>
      <c r="J2" s="1776"/>
      <c r="K2" s="1776"/>
      <c r="L2" s="1776"/>
      <c r="M2" s="1776"/>
      <c r="N2" s="1776"/>
      <c r="O2" s="1776"/>
      <c r="P2" s="1776"/>
      <c r="Q2" s="1776"/>
      <c r="R2" s="1776"/>
      <c r="S2" s="1776"/>
      <c r="T2" s="1776"/>
      <c r="U2" s="1776"/>
      <c r="V2" s="1776"/>
      <c r="W2" s="1776"/>
      <c r="X2" s="1776"/>
      <c r="Y2" s="1776"/>
      <c r="Z2" s="1776"/>
      <c r="AA2" s="1776"/>
      <c r="AB2" s="1776"/>
      <c r="AC2" s="1776"/>
      <c r="AD2" s="1776"/>
      <c r="AE2" s="1776"/>
      <c r="AF2" s="1776"/>
      <c r="AG2" s="1776"/>
      <c r="AH2" s="1776"/>
      <c r="AI2" s="1776"/>
      <c r="AJ2" s="1776"/>
    </row>
    <row r="3" spans="1:36" ht="16.5" customHeight="1">
      <c r="A3" s="526"/>
      <c r="B3" s="1777" t="s">
        <v>155</v>
      </c>
      <c r="C3" s="1777"/>
      <c r="D3" s="1777"/>
      <c r="E3" s="1777"/>
      <c r="F3" s="1777"/>
      <c r="G3" s="1777"/>
      <c r="H3" s="1777"/>
      <c r="I3" s="1777"/>
      <c r="J3" s="1777"/>
      <c r="K3" s="1777"/>
      <c r="L3" s="1777"/>
      <c r="M3" s="1777"/>
      <c r="N3" s="1777"/>
      <c r="O3" s="1777"/>
      <c r="P3" s="1777"/>
      <c r="Q3" s="1777"/>
      <c r="R3" s="1777"/>
      <c r="S3" s="1777"/>
      <c r="T3" s="1777"/>
      <c r="U3" s="1777"/>
      <c r="V3" s="1777"/>
      <c r="W3" s="1777"/>
      <c r="X3" s="1777"/>
      <c r="Y3" s="1777"/>
      <c r="Z3" s="1777"/>
      <c r="AA3" s="1777"/>
      <c r="AB3" s="1777"/>
      <c r="AC3" s="1777"/>
      <c r="AD3" s="1777"/>
      <c r="AE3" s="1777"/>
      <c r="AF3" s="526"/>
      <c r="AG3" s="526"/>
      <c r="AH3" s="526"/>
      <c r="AI3" s="526"/>
      <c r="AJ3" s="526"/>
    </row>
    <row r="4" spans="1:36" ht="30.75" customHeight="1">
      <c r="B4" s="527" t="s">
        <v>156</v>
      </c>
      <c r="C4" s="1777" t="s">
        <v>581</v>
      </c>
      <c r="D4" s="1777"/>
      <c r="E4" s="1777"/>
      <c r="F4" s="1777"/>
      <c r="G4" s="1777"/>
      <c r="H4" s="1777"/>
      <c r="I4" s="1777"/>
      <c r="J4" s="1777"/>
      <c r="K4" s="1777"/>
      <c r="L4" s="1777"/>
      <c r="M4" s="1777"/>
      <c r="N4" s="1777"/>
      <c r="O4" s="1777"/>
      <c r="P4" s="1777"/>
      <c r="Q4" s="1777"/>
      <c r="R4" s="1777"/>
      <c r="S4" s="1777"/>
      <c r="T4" s="1777"/>
      <c r="U4" s="1777"/>
      <c r="V4" s="1777"/>
      <c r="W4" s="1777"/>
      <c r="X4" s="1777"/>
      <c r="Y4" s="1777"/>
      <c r="Z4" s="1777"/>
      <c r="AA4" s="1777"/>
      <c r="AB4" s="1777"/>
      <c r="AC4" s="1777"/>
      <c r="AD4" s="1777"/>
      <c r="AE4" s="1777"/>
      <c r="AF4" s="526"/>
      <c r="AG4" s="526"/>
      <c r="AH4" s="526"/>
      <c r="AI4" s="526"/>
      <c r="AJ4" s="526"/>
    </row>
    <row r="5" spans="1:36" ht="30.75" customHeight="1">
      <c r="A5" s="526"/>
      <c r="B5" s="527" t="s">
        <v>156</v>
      </c>
      <c r="C5" s="1778" t="s">
        <v>759</v>
      </c>
      <c r="D5" s="1778"/>
      <c r="E5" s="1778"/>
      <c r="F5" s="1778"/>
      <c r="G5" s="1778"/>
      <c r="H5" s="1778"/>
      <c r="I5" s="1778"/>
      <c r="J5" s="1778"/>
      <c r="K5" s="1778"/>
      <c r="L5" s="1778"/>
      <c r="M5" s="1778"/>
      <c r="N5" s="1778"/>
      <c r="O5" s="1778"/>
      <c r="P5" s="1778"/>
      <c r="Q5" s="1778"/>
      <c r="R5" s="1778"/>
      <c r="S5" s="1778"/>
      <c r="T5" s="1778"/>
      <c r="U5" s="1778"/>
      <c r="V5" s="1778"/>
      <c r="W5" s="1778"/>
      <c r="X5" s="1778"/>
      <c r="Y5" s="1778"/>
      <c r="Z5" s="1778"/>
      <c r="AA5" s="1778"/>
      <c r="AB5" s="1778"/>
      <c r="AC5" s="1778"/>
      <c r="AD5" s="1778"/>
      <c r="AE5" s="1778"/>
      <c r="AF5" s="526"/>
      <c r="AG5" s="526"/>
      <c r="AH5" s="526"/>
      <c r="AI5" s="526"/>
      <c r="AJ5" s="526"/>
    </row>
    <row r="6" spans="1:36" ht="4.5" customHeight="1">
      <c r="A6" s="1776"/>
      <c r="B6" s="1776"/>
      <c r="C6" s="1776"/>
      <c r="D6" s="1776"/>
      <c r="E6" s="1776"/>
      <c r="F6" s="1776"/>
      <c r="G6" s="1776"/>
      <c r="H6" s="1776"/>
      <c r="I6" s="1776"/>
      <c r="J6" s="1776"/>
      <c r="K6" s="1776"/>
      <c r="L6" s="1776"/>
      <c r="M6" s="1776"/>
      <c r="N6" s="1776"/>
      <c r="O6" s="1776"/>
      <c r="P6" s="1776"/>
      <c r="Q6" s="1776"/>
      <c r="R6" s="1776"/>
      <c r="S6" s="1776"/>
      <c r="T6" s="1776"/>
      <c r="U6" s="1776"/>
      <c r="V6" s="1776"/>
      <c r="W6" s="1776"/>
      <c r="X6" s="1776"/>
      <c r="Y6" s="1776"/>
      <c r="Z6" s="1776"/>
      <c r="AA6" s="1776"/>
      <c r="AB6" s="1776"/>
      <c r="AC6" s="1776"/>
      <c r="AD6" s="1776"/>
      <c r="AE6" s="1776"/>
      <c r="AF6" s="1776"/>
      <c r="AG6" s="1776"/>
      <c r="AH6" s="1776"/>
      <c r="AI6" s="1776"/>
      <c r="AJ6" s="1776"/>
    </row>
    <row r="7" spans="1:36" ht="21" customHeight="1">
      <c r="A7" s="1185" t="s">
        <v>729</v>
      </c>
      <c r="B7" s="1185"/>
      <c r="C7" s="1185"/>
      <c r="D7" s="1185"/>
      <c r="E7" s="1185"/>
      <c r="F7" s="1185"/>
      <c r="G7" s="1185"/>
      <c r="H7" s="1185"/>
      <c r="I7" s="1185"/>
      <c r="J7" s="1185"/>
      <c r="K7" s="1185"/>
      <c r="L7" s="1185"/>
      <c r="M7" s="1185"/>
      <c r="N7" s="1185"/>
      <c r="O7" s="1185"/>
      <c r="P7" s="1185"/>
      <c r="Q7" s="1185"/>
      <c r="R7" s="1185"/>
      <c r="S7" s="1185"/>
      <c r="T7" s="1185"/>
      <c r="U7" s="1185"/>
      <c r="V7" s="1185"/>
      <c r="W7" s="1185"/>
      <c r="X7" s="1185"/>
      <c r="Y7" s="1185"/>
    </row>
    <row r="8" spans="1:36" ht="4.5" customHeight="1">
      <c r="A8" s="1710"/>
      <c r="B8" s="1710"/>
      <c r="C8" s="1710"/>
      <c r="D8" s="1710"/>
      <c r="E8" s="1710"/>
      <c r="F8" s="1710"/>
      <c r="G8" s="1710"/>
      <c r="H8" s="1710"/>
      <c r="I8" s="1710"/>
      <c r="J8" s="1710"/>
      <c r="K8" s="1710"/>
      <c r="L8" s="1710"/>
      <c r="M8" s="1710"/>
      <c r="N8" s="1710"/>
      <c r="O8" s="1710"/>
      <c r="P8" s="1710"/>
      <c r="Q8" s="1710"/>
      <c r="R8" s="1710"/>
      <c r="S8" s="1710"/>
      <c r="T8" s="1710"/>
      <c r="U8" s="1710"/>
      <c r="V8" s="1710"/>
      <c r="W8" s="1710"/>
      <c r="X8" s="1710"/>
      <c r="Y8" s="1710"/>
    </row>
    <row r="9" spans="1:36" ht="18" customHeight="1">
      <c r="A9" s="1728" t="s">
        <v>730</v>
      </c>
      <c r="B9" s="1728"/>
      <c r="C9" s="1728"/>
      <c r="D9" s="1728"/>
      <c r="E9" s="1728"/>
      <c r="F9" s="1728"/>
      <c r="G9" s="1728"/>
      <c r="H9" s="1728"/>
      <c r="I9" s="1728"/>
      <c r="J9" s="1728"/>
      <c r="K9" s="1728"/>
      <c r="L9" s="1728"/>
      <c r="M9" s="1728"/>
      <c r="N9" s="1728"/>
      <c r="O9" s="1728"/>
      <c r="P9" s="1728"/>
      <c r="Q9" s="1728"/>
      <c r="R9" s="1728"/>
      <c r="S9" s="1728"/>
      <c r="T9" s="1728"/>
      <c r="U9" s="1728"/>
      <c r="V9" s="1728"/>
      <c r="W9" s="1728"/>
      <c r="X9" s="1728"/>
      <c r="Y9" s="1728"/>
    </row>
    <row r="10" spans="1:36" ht="4.5" customHeight="1">
      <c r="A10" s="1729"/>
      <c r="B10" s="1729"/>
      <c r="C10" s="1729"/>
      <c r="D10" s="1729"/>
      <c r="E10" s="1729"/>
      <c r="F10" s="1729"/>
      <c r="G10" s="1729"/>
      <c r="H10" s="1729"/>
      <c r="I10" s="1729"/>
      <c r="J10" s="1729"/>
      <c r="K10" s="1729"/>
      <c r="L10" s="1729"/>
      <c r="M10" s="1729"/>
      <c r="N10" s="1729"/>
      <c r="O10" s="1729"/>
      <c r="P10" s="1729"/>
      <c r="Q10" s="1729"/>
      <c r="R10" s="1729"/>
      <c r="S10" s="1729"/>
      <c r="T10" s="1729"/>
      <c r="U10" s="1729"/>
      <c r="V10" s="1729"/>
      <c r="W10" s="1729"/>
      <c r="X10" s="1729"/>
      <c r="Y10" s="1729"/>
    </row>
    <row r="11" spans="1:36" ht="18" customHeight="1">
      <c r="A11" s="1730" t="s">
        <v>603</v>
      </c>
      <c r="B11" s="1730"/>
      <c r="C11" s="1730"/>
      <c r="D11" s="1730"/>
      <c r="E11" s="1730"/>
      <c r="F11" s="1730"/>
      <c r="G11" s="1730"/>
      <c r="H11" s="1730"/>
      <c r="I11" s="1730"/>
      <c r="J11" s="1730"/>
      <c r="K11" s="1730"/>
      <c r="L11" s="1730"/>
      <c r="M11" s="1730"/>
      <c r="N11" s="1730"/>
      <c r="O11" s="1730"/>
      <c r="P11" s="1730"/>
      <c r="Q11" s="1730"/>
      <c r="R11" s="1730"/>
      <c r="S11" s="1730"/>
      <c r="T11" s="1730"/>
      <c r="U11" s="1730"/>
      <c r="V11" s="1730"/>
      <c r="W11" s="1730"/>
      <c r="X11" s="1730"/>
      <c r="Y11" s="1730"/>
    </row>
    <row r="12" spans="1:36" ht="4.5" customHeight="1" thickBot="1">
      <c r="A12" s="1710"/>
      <c r="B12" s="1710"/>
      <c r="C12" s="1710"/>
      <c r="D12" s="1710"/>
      <c r="E12" s="1710"/>
      <c r="F12" s="1710"/>
      <c r="G12" s="1710"/>
      <c r="H12" s="1710"/>
      <c r="I12" s="1710"/>
      <c r="J12" s="1710"/>
      <c r="K12" s="1710"/>
      <c r="L12" s="1710"/>
      <c r="M12" s="1710"/>
      <c r="N12" s="1710"/>
      <c r="O12" s="1710"/>
      <c r="P12" s="1710"/>
      <c r="Q12" s="1710"/>
      <c r="R12" s="1710"/>
      <c r="S12" s="1710"/>
      <c r="T12" s="1710"/>
      <c r="U12" s="1710"/>
      <c r="V12" s="1710"/>
      <c r="W12" s="1710"/>
      <c r="X12" s="1710"/>
      <c r="Y12" s="1710"/>
    </row>
    <row r="13" spans="1:36" ht="21" customHeight="1" thickBot="1">
      <c r="A13" s="1718"/>
      <c r="B13" s="1719"/>
      <c r="C13" s="1720" t="s">
        <v>97</v>
      </c>
      <c r="D13" s="1713"/>
      <c r="E13" s="1713"/>
      <c r="F13" s="1713"/>
      <c r="G13" s="1713"/>
      <c r="H13" s="1713"/>
      <c r="I13" s="1713"/>
      <c r="J13" s="1713"/>
      <c r="K13" s="1713"/>
      <c r="L13" s="1713"/>
      <c r="M13" s="1713"/>
      <c r="N13" s="1713"/>
      <c r="O13" s="1713"/>
      <c r="P13" s="1713"/>
      <c r="Q13" s="1713"/>
      <c r="R13" s="1713"/>
      <c r="S13" s="1713"/>
      <c r="T13" s="1713"/>
      <c r="U13" s="1713"/>
      <c r="V13" s="1713"/>
      <c r="W13" s="1713"/>
      <c r="X13" s="1721"/>
      <c r="Y13" s="1712" t="s">
        <v>26</v>
      </c>
      <c r="Z13" s="1713"/>
      <c r="AA13" s="1713"/>
      <c r="AB13" s="1713"/>
      <c r="AC13" s="1713"/>
      <c r="AD13" s="1714"/>
      <c r="AI13" s="528"/>
    </row>
    <row r="14" spans="1:36" ht="36.75" customHeight="1" thickTop="1">
      <c r="A14" s="1715" t="s">
        <v>28</v>
      </c>
      <c r="B14" s="1716"/>
      <c r="C14" s="1722" t="s">
        <v>584</v>
      </c>
      <c r="D14" s="1723"/>
      <c r="E14" s="1723"/>
      <c r="F14" s="1723"/>
      <c r="G14" s="1723"/>
      <c r="H14" s="1723"/>
      <c r="I14" s="1723"/>
      <c r="J14" s="1723"/>
      <c r="K14" s="1723"/>
      <c r="L14" s="1723"/>
      <c r="M14" s="1723"/>
      <c r="N14" s="1723"/>
      <c r="O14" s="1723"/>
      <c r="P14" s="1723"/>
      <c r="Q14" s="1723"/>
      <c r="R14" s="1723"/>
      <c r="S14" s="1723"/>
      <c r="T14" s="1723"/>
      <c r="U14" s="1723"/>
      <c r="V14" s="1723"/>
      <c r="W14" s="1723"/>
      <c r="X14" s="1724"/>
      <c r="Y14" s="529" t="s">
        <v>113</v>
      </c>
      <c r="Z14" s="1711" t="s">
        <v>13</v>
      </c>
      <c r="AA14" s="1711"/>
      <c r="AB14" s="530" t="s">
        <v>113</v>
      </c>
      <c r="AC14" s="1725" t="s">
        <v>14</v>
      </c>
      <c r="AD14" s="1726"/>
    </row>
    <row r="15" spans="1:36" ht="18" customHeight="1">
      <c r="A15" s="1681"/>
      <c r="B15" s="1717"/>
      <c r="C15" s="531"/>
      <c r="D15" s="532"/>
      <c r="E15" s="532" t="s">
        <v>733</v>
      </c>
      <c r="F15" s="532"/>
      <c r="G15" s="532"/>
      <c r="H15" s="532"/>
      <c r="I15" s="532"/>
      <c r="J15" s="532"/>
      <c r="K15" s="532"/>
      <c r="L15" s="532"/>
      <c r="M15" s="532"/>
      <c r="N15" s="532"/>
      <c r="O15" s="532"/>
      <c r="P15" s="532"/>
      <c r="Q15" s="532"/>
      <c r="R15" s="532"/>
      <c r="S15" s="532"/>
      <c r="T15" s="532"/>
      <c r="U15" s="532"/>
      <c r="V15" s="532"/>
      <c r="W15" s="532"/>
      <c r="X15" s="532"/>
      <c r="Y15" s="532"/>
      <c r="Z15" s="532"/>
      <c r="AA15" s="532"/>
      <c r="AB15" s="532"/>
      <c r="AC15" s="532"/>
      <c r="AD15" s="533"/>
    </row>
    <row r="16" spans="1:36" ht="18" customHeight="1" thickBot="1">
      <c r="A16" s="1681"/>
      <c r="B16" s="1717"/>
      <c r="C16" s="534"/>
      <c r="D16" s="535"/>
      <c r="E16" s="536"/>
      <c r="F16" s="536"/>
      <c r="G16" s="537" t="s">
        <v>307</v>
      </c>
      <c r="H16" s="538" t="s">
        <v>308</v>
      </c>
      <c r="I16" s="537"/>
      <c r="J16" s="537"/>
      <c r="K16" s="1727"/>
      <c r="L16" s="1727"/>
      <c r="M16" s="1727"/>
      <c r="N16" s="1727"/>
      <c r="O16" s="1727"/>
      <c r="P16" s="1727"/>
      <c r="Q16" s="1727"/>
      <c r="R16" s="1727"/>
      <c r="S16" s="1727"/>
      <c r="T16" s="1727"/>
      <c r="U16" s="1727"/>
      <c r="V16" s="1727"/>
      <c r="W16" s="1727"/>
      <c r="X16" s="1727"/>
      <c r="Y16" s="1727"/>
      <c r="Z16" s="1727"/>
      <c r="AA16" s="1727"/>
      <c r="AB16" s="1727"/>
      <c r="AC16" s="1727"/>
      <c r="AD16" s="539"/>
    </row>
    <row r="17" spans="1:36" ht="21" customHeight="1">
      <c r="A17" s="1679" t="s">
        <v>48</v>
      </c>
      <c r="B17" s="1680"/>
      <c r="C17" s="1685" t="s">
        <v>645</v>
      </c>
      <c r="D17" s="1685"/>
      <c r="E17" s="1685"/>
      <c r="F17" s="1685"/>
      <c r="G17" s="1685"/>
      <c r="H17" s="1685"/>
      <c r="I17" s="1685"/>
      <c r="J17" s="1685"/>
      <c r="K17" s="1685"/>
      <c r="L17" s="1685"/>
      <c r="M17" s="1685"/>
      <c r="N17" s="1685"/>
      <c r="O17" s="1685"/>
      <c r="P17" s="1685"/>
      <c r="Q17" s="1685"/>
      <c r="R17" s="1685"/>
      <c r="S17" s="1685"/>
      <c r="T17" s="1685"/>
      <c r="U17" s="1685"/>
      <c r="V17" s="1685"/>
      <c r="W17" s="1685"/>
      <c r="X17" s="1686"/>
      <c r="Y17" s="540" t="s">
        <v>113</v>
      </c>
      <c r="Z17" s="1702" t="s">
        <v>13</v>
      </c>
      <c r="AA17" s="1702"/>
      <c r="AB17" s="541" t="s">
        <v>113</v>
      </c>
      <c r="AC17" s="1702" t="s">
        <v>14</v>
      </c>
      <c r="AD17" s="1703"/>
    </row>
    <row r="18" spans="1:36" ht="21" customHeight="1">
      <c r="A18" s="1681"/>
      <c r="B18" s="1682"/>
      <c r="C18" s="1687"/>
      <c r="D18" s="1687"/>
      <c r="E18" s="1687"/>
      <c r="F18" s="1687"/>
      <c r="G18" s="1687"/>
      <c r="H18" s="1687"/>
      <c r="I18" s="1687"/>
      <c r="J18" s="1687"/>
      <c r="K18" s="1687"/>
      <c r="L18" s="1687"/>
      <c r="M18" s="1687"/>
      <c r="N18" s="1687"/>
      <c r="O18" s="1687"/>
      <c r="P18" s="1687"/>
      <c r="Q18" s="1687"/>
      <c r="R18" s="1687"/>
      <c r="S18" s="1687"/>
      <c r="T18" s="1687"/>
      <c r="U18" s="1687"/>
      <c r="V18" s="1687"/>
      <c r="W18" s="1687"/>
      <c r="X18" s="1688"/>
      <c r="Y18" s="542" t="s">
        <v>113</v>
      </c>
      <c r="Z18" s="1704" t="s">
        <v>4</v>
      </c>
      <c r="AA18" s="1704"/>
      <c r="AB18" s="1704"/>
      <c r="AC18" s="1704"/>
      <c r="AD18" s="1705"/>
    </row>
    <row r="19" spans="1:36" ht="31.5" customHeight="1">
      <c r="A19" s="1681"/>
      <c r="B19" s="1682"/>
      <c r="C19" s="1689" t="s">
        <v>734</v>
      </c>
      <c r="D19" s="1689"/>
      <c r="E19" s="1689"/>
      <c r="F19" s="1689"/>
      <c r="G19" s="1689"/>
      <c r="H19" s="1689"/>
      <c r="I19" s="1689"/>
      <c r="J19" s="1689"/>
      <c r="K19" s="1689"/>
      <c r="L19" s="1689"/>
      <c r="M19" s="1689"/>
      <c r="N19" s="1689"/>
      <c r="O19" s="1689"/>
      <c r="P19" s="1689"/>
      <c r="Q19" s="1689"/>
      <c r="R19" s="1689"/>
      <c r="S19" s="1689"/>
      <c r="T19" s="1689"/>
      <c r="U19" s="1689"/>
      <c r="V19" s="1689"/>
      <c r="W19" s="1689"/>
      <c r="X19" s="1689"/>
      <c r="Y19" s="1689"/>
      <c r="Z19" s="1689"/>
      <c r="AA19" s="1689"/>
      <c r="AB19" s="1689"/>
      <c r="AC19" s="1689"/>
      <c r="AD19" s="1690"/>
    </row>
    <row r="20" spans="1:36" ht="21" customHeight="1">
      <c r="A20" s="1681"/>
      <c r="B20" s="1682"/>
      <c r="C20" s="543" t="s">
        <v>27</v>
      </c>
      <c r="D20" s="1691" t="s">
        <v>735</v>
      </c>
      <c r="E20" s="1691"/>
      <c r="F20" s="1691"/>
      <c r="G20" s="1691"/>
      <c r="H20" s="1691"/>
      <c r="I20" s="1691"/>
      <c r="J20" s="1691"/>
      <c r="K20" s="1691"/>
      <c r="L20" s="1691"/>
      <c r="M20" s="1691"/>
      <c r="N20" s="1691"/>
      <c r="O20" s="1691"/>
      <c r="P20" s="1691"/>
      <c r="Q20" s="1691"/>
      <c r="R20" s="1691"/>
      <c r="S20" s="1691"/>
      <c r="T20" s="1691"/>
      <c r="U20" s="1691"/>
      <c r="V20" s="1691"/>
      <c r="W20" s="1691"/>
      <c r="X20" s="1706" t="s">
        <v>760</v>
      </c>
      <c r="Y20" s="1706"/>
      <c r="Z20" s="544"/>
      <c r="AA20" s="1707" t="s">
        <v>663</v>
      </c>
      <c r="AB20" s="1707"/>
      <c r="AC20" s="1708" t="s">
        <v>664</v>
      </c>
      <c r="AD20" s="1709"/>
    </row>
    <row r="21" spans="1:36" ht="21" customHeight="1">
      <c r="A21" s="1681"/>
      <c r="B21" s="1682"/>
      <c r="C21" s="545" t="s">
        <v>110</v>
      </c>
      <c r="D21" s="1692" t="s">
        <v>735</v>
      </c>
      <c r="E21" s="1692"/>
      <c r="F21" s="1692"/>
      <c r="G21" s="1692"/>
      <c r="H21" s="1692"/>
      <c r="I21" s="1692"/>
      <c r="J21" s="1692"/>
      <c r="K21" s="1692"/>
      <c r="L21" s="1692"/>
      <c r="M21" s="1692"/>
      <c r="N21" s="1692"/>
      <c r="O21" s="1692"/>
      <c r="P21" s="1692"/>
      <c r="Q21" s="1692"/>
      <c r="R21" s="1692"/>
      <c r="S21" s="1692"/>
      <c r="T21" s="1692"/>
      <c r="U21" s="1692"/>
      <c r="V21" s="1692"/>
      <c r="W21" s="1692"/>
      <c r="X21" s="1694" t="s">
        <v>761</v>
      </c>
      <c r="Y21" s="1694"/>
      <c r="Z21" s="546"/>
      <c r="AA21" s="1695" t="s">
        <v>663</v>
      </c>
      <c r="AB21" s="1695"/>
      <c r="AC21" s="1696" t="s">
        <v>664</v>
      </c>
      <c r="AD21" s="1697"/>
    </row>
    <row r="22" spans="1:36" ht="21" customHeight="1" thickBot="1">
      <c r="A22" s="1683"/>
      <c r="B22" s="1684"/>
      <c r="C22" s="547" t="s">
        <v>282</v>
      </c>
      <c r="D22" s="1693" t="s">
        <v>735</v>
      </c>
      <c r="E22" s="1693"/>
      <c r="F22" s="1693"/>
      <c r="G22" s="1693"/>
      <c r="H22" s="1693"/>
      <c r="I22" s="1693"/>
      <c r="J22" s="1693"/>
      <c r="K22" s="1693"/>
      <c r="L22" s="1693"/>
      <c r="M22" s="1693"/>
      <c r="N22" s="1693"/>
      <c r="O22" s="1693"/>
      <c r="P22" s="1693"/>
      <c r="Q22" s="1693"/>
      <c r="R22" s="1693"/>
      <c r="S22" s="1693"/>
      <c r="T22" s="1693"/>
      <c r="U22" s="1693"/>
      <c r="V22" s="1693"/>
      <c r="W22" s="1693"/>
      <c r="X22" s="1698" t="s">
        <v>761</v>
      </c>
      <c r="Y22" s="1698"/>
      <c r="Z22" s="548"/>
      <c r="AA22" s="1699" t="s">
        <v>663</v>
      </c>
      <c r="AB22" s="1699"/>
      <c r="AC22" s="1700" t="s">
        <v>664</v>
      </c>
      <c r="AD22" s="1701"/>
    </row>
    <row r="23" spans="1:36" ht="32.25" customHeight="1">
      <c r="A23" s="549" t="s">
        <v>599</v>
      </c>
      <c r="B23" s="1678" t="s">
        <v>668</v>
      </c>
      <c r="C23" s="1678"/>
      <c r="D23" s="1678"/>
      <c r="E23" s="1678"/>
      <c r="F23" s="1678"/>
      <c r="G23" s="1678"/>
      <c r="H23" s="1678"/>
      <c r="I23" s="1678"/>
      <c r="J23" s="1678"/>
      <c r="K23" s="1678"/>
      <c r="L23" s="1678"/>
      <c r="M23" s="1678"/>
      <c r="N23" s="1678"/>
      <c r="O23" s="1678"/>
      <c r="P23" s="1678"/>
      <c r="Q23" s="1678"/>
      <c r="R23" s="1678"/>
      <c r="S23" s="1678"/>
      <c r="T23" s="1678"/>
      <c r="U23" s="1678"/>
      <c r="V23" s="1678"/>
      <c r="W23" s="1678"/>
      <c r="X23" s="1678"/>
      <c r="Y23" s="1678"/>
      <c r="Z23" s="1678"/>
      <c r="AA23" s="1678"/>
      <c r="AB23" s="550"/>
      <c r="AC23" s="550"/>
      <c r="AD23" s="550"/>
    </row>
    <row r="24" spans="1:36" ht="32.25" customHeight="1">
      <c r="A24" s="551"/>
      <c r="B24" s="1678"/>
      <c r="C24" s="1678"/>
      <c r="D24" s="1678"/>
      <c r="E24" s="1678"/>
      <c r="F24" s="1678"/>
      <c r="G24" s="1678"/>
      <c r="H24" s="1678"/>
      <c r="I24" s="1678"/>
      <c r="J24" s="1678"/>
      <c r="K24" s="1678"/>
      <c r="L24" s="1678"/>
      <c r="M24" s="1678"/>
      <c r="N24" s="1678"/>
      <c r="O24" s="1678"/>
      <c r="P24" s="1678"/>
      <c r="Q24" s="1678"/>
      <c r="R24" s="1678"/>
      <c r="S24" s="1678"/>
      <c r="T24" s="1678"/>
      <c r="U24" s="1678"/>
      <c r="V24" s="1678"/>
      <c r="W24" s="1678"/>
      <c r="X24" s="1678"/>
      <c r="Y24" s="1678"/>
      <c r="Z24" s="1678"/>
      <c r="AA24" s="1678"/>
      <c r="AB24" s="550"/>
      <c r="AC24" s="550"/>
      <c r="AD24" s="550"/>
    </row>
    <row r="25" spans="1:36" ht="32.25" customHeight="1">
      <c r="A25" s="551"/>
      <c r="B25" s="1678"/>
      <c r="C25" s="1678"/>
      <c r="D25" s="1678"/>
      <c r="E25" s="1678"/>
      <c r="F25" s="1678"/>
      <c r="G25" s="1678"/>
      <c r="H25" s="1678"/>
      <c r="I25" s="1678"/>
      <c r="J25" s="1678"/>
      <c r="K25" s="1678"/>
      <c r="L25" s="1678"/>
      <c r="M25" s="1678"/>
      <c r="N25" s="1678"/>
      <c r="O25" s="1678"/>
      <c r="P25" s="1678"/>
      <c r="Q25" s="1678"/>
      <c r="R25" s="1678"/>
      <c r="S25" s="1678"/>
      <c r="T25" s="1678"/>
      <c r="U25" s="1678"/>
      <c r="V25" s="1678"/>
      <c r="W25" s="1678"/>
      <c r="X25" s="1678"/>
      <c r="Y25" s="1678"/>
      <c r="Z25" s="1678"/>
      <c r="AA25" s="1678"/>
      <c r="AB25" s="550"/>
      <c r="AC25" s="550"/>
      <c r="AD25" s="550"/>
    </row>
    <row r="27" spans="1:36" s="552" customFormat="1" ht="18" customHeight="1">
      <c r="A27" s="1185" t="s">
        <v>731</v>
      </c>
      <c r="B27" s="1185"/>
      <c r="C27" s="1185"/>
      <c r="D27" s="1185"/>
      <c r="E27" s="1185"/>
      <c r="F27" s="1185"/>
      <c r="G27" s="1185"/>
      <c r="H27" s="1185"/>
      <c r="I27" s="1185"/>
      <c r="J27" s="1185"/>
      <c r="K27" s="1185"/>
      <c r="L27" s="1185"/>
      <c r="M27" s="1185"/>
      <c r="N27" s="1185"/>
      <c r="O27" s="1185"/>
      <c r="P27" s="1185"/>
      <c r="Q27" s="1185"/>
      <c r="R27" s="1185"/>
      <c r="S27" s="1185"/>
      <c r="T27" s="1185"/>
      <c r="U27" s="1185"/>
      <c r="V27" s="1185"/>
      <c r="W27" s="1185"/>
      <c r="X27" s="1185"/>
      <c r="Y27" s="1185"/>
      <c r="Z27" s="1185"/>
      <c r="AA27" s="1185"/>
      <c r="AB27" s="1185"/>
      <c r="AC27" s="1185"/>
      <c r="AD27" s="1185"/>
      <c r="AE27" s="1185"/>
      <c r="AF27" s="353"/>
      <c r="AG27" s="353"/>
      <c r="AH27" s="353"/>
      <c r="AI27" s="353"/>
      <c r="AJ27" s="353"/>
    </row>
    <row r="28" spans="1:36" ht="4.5" customHeight="1">
      <c r="A28" s="1749"/>
      <c r="B28" s="1749"/>
      <c r="C28" s="1749"/>
      <c r="D28" s="1749"/>
      <c r="E28" s="1749"/>
      <c r="F28" s="1749"/>
      <c r="G28" s="1749"/>
      <c r="H28" s="1749"/>
      <c r="I28" s="1749"/>
      <c r="J28" s="1749"/>
      <c r="K28" s="1749"/>
      <c r="L28" s="1749"/>
      <c r="M28" s="1749"/>
      <c r="N28" s="1749"/>
      <c r="O28" s="1749"/>
      <c r="P28" s="1749"/>
      <c r="Q28" s="1749"/>
      <c r="R28" s="1749"/>
      <c r="S28" s="1749"/>
      <c r="T28" s="1749"/>
      <c r="U28" s="1749"/>
      <c r="V28" s="1749"/>
      <c r="W28" s="1749"/>
      <c r="X28" s="1749"/>
      <c r="Y28" s="1749"/>
      <c r="Z28" s="1749"/>
      <c r="AA28" s="1749"/>
      <c r="AB28" s="1749"/>
      <c r="AC28" s="1749"/>
      <c r="AD28" s="1749"/>
      <c r="AE28" s="1749"/>
      <c r="AF28" s="1749"/>
      <c r="AG28" s="1749"/>
      <c r="AH28" s="1749"/>
      <c r="AI28" s="1749"/>
      <c r="AJ28" s="1749"/>
    </row>
    <row r="29" spans="1:36" ht="15" customHeight="1">
      <c r="B29" s="1750" t="s">
        <v>248</v>
      </c>
      <c r="C29" s="1750"/>
      <c r="D29" s="1750"/>
      <c r="E29" s="1750"/>
      <c r="F29" s="1750"/>
      <c r="G29" s="1750"/>
      <c r="H29" s="1750"/>
      <c r="I29" s="1750"/>
      <c r="J29" s="1750"/>
      <c r="K29" s="1750"/>
      <c r="L29" s="1750"/>
      <c r="M29" s="1750"/>
      <c r="N29" s="1750"/>
      <c r="O29" s="1750"/>
      <c r="P29" s="1750"/>
      <c r="Q29" s="1750"/>
      <c r="R29" s="1750"/>
      <c r="S29" s="1750"/>
      <c r="T29" s="1750"/>
      <c r="U29" s="1750"/>
      <c r="V29" s="1750"/>
      <c r="W29" s="1750"/>
      <c r="X29" s="1750"/>
      <c r="Y29" s="1750"/>
      <c r="Z29" s="1750"/>
      <c r="AA29" s="1750"/>
      <c r="AB29" s="1750"/>
      <c r="AC29" s="1750"/>
      <c r="AD29" s="1750"/>
      <c r="AE29" s="1750"/>
      <c r="AF29" s="553"/>
      <c r="AG29" s="553"/>
      <c r="AH29" s="553"/>
      <c r="AI29" s="553"/>
      <c r="AJ29" s="553"/>
    </row>
    <row r="30" spans="1:36" ht="15" customHeight="1">
      <c r="A30" s="553"/>
      <c r="B30" s="1750"/>
      <c r="C30" s="1750"/>
      <c r="D30" s="1750"/>
      <c r="E30" s="1750"/>
      <c r="F30" s="1750"/>
      <c r="G30" s="1750"/>
      <c r="H30" s="1750"/>
      <c r="I30" s="1750"/>
      <c r="J30" s="1750"/>
      <c r="K30" s="1750"/>
      <c r="L30" s="1750"/>
      <c r="M30" s="1750"/>
      <c r="N30" s="1750"/>
      <c r="O30" s="1750"/>
      <c r="P30" s="1750"/>
      <c r="Q30" s="1750"/>
      <c r="R30" s="1750"/>
      <c r="S30" s="1750"/>
      <c r="T30" s="1750"/>
      <c r="U30" s="1750"/>
      <c r="V30" s="1750"/>
      <c r="W30" s="1750"/>
      <c r="X30" s="1750"/>
      <c r="Y30" s="1750"/>
      <c r="Z30" s="1750"/>
      <c r="AA30" s="1750"/>
      <c r="AB30" s="1750"/>
      <c r="AC30" s="1750"/>
      <c r="AD30" s="1750"/>
      <c r="AE30" s="1750"/>
      <c r="AF30" s="553"/>
      <c r="AG30" s="553"/>
      <c r="AH30" s="553"/>
      <c r="AI30" s="553"/>
      <c r="AJ30" s="553"/>
    </row>
    <row r="31" spans="1:36" ht="4.5" customHeight="1" thickBot="1">
      <c r="A31" s="438"/>
      <c r="B31" s="438"/>
      <c r="C31" s="438"/>
      <c r="D31" s="438"/>
      <c r="E31" s="438"/>
      <c r="F31" s="438"/>
      <c r="G31" s="438"/>
      <c r="H31" s="438"/>
      <c r="I31" s="438"/>
      <c r="J31" s="438"/>
      <c r="K31" s="438"/>
      <c r="L31" s="438"/>
      <c r="M31" s="438"/>
      <c r="N31" s="438"/>
      <c r="O31" s="438"/>
      <c r="P31" s="438"/>
      <c r="Q31" s="438"/>
      <c r="R31" s="438"/>
      <c r="S31" s="438"/>
      <c r="T31" s="438"/>
      <c r="U31" s="438"/>
      <c r="V31" s="438"/>
      <c r="W31" s="438"/>
      <c r="X31" s="438"/>
      <c r="Y31" s="438"/>
      <c r="Z31" s="438"/>
      <c r="AA31" s="438"/>
      <c r="AB31" s="438"/>
      <c r="AC31" s="438"/>
      <c r="AD31" s="438"/>
      <c r="AE31" s="438"/>
      <c r="AF31" s="438"/>
      <c r="AG31" s="438"/>
      <c r="AH31" s="438"/>
      <c r="AI31" s="438"/>
      <c r="AJ31" s="438"/>
    </row>
    <row r="32" spans="1:36" ht="12" customHeight="1">
      <c r="A32" s="1751" t="s">
        <v>387</v>
      </c>
      <c r="B32" s="1752"/>
      <c r="C32" s="1752"/>
      <c r="D32" s="1752"/>
      <c r="E32" s="1752"/>
      <c r="F32" s="1752"/>
      <c r="G32" s="1753"/>
      <c r="H32" s="1761" t="s">
        <v>140</v>
      </c>
      <c r="I32" s="1299"/>
      <c r="J32" s="1299"/>
      <c r="K32" s="1299"/>
      <c r="L32" s="1762"/>
      <c r="M32" s="1757" t="s">
        <v>0</v>
      </c>
      <c r="N32" s="1752"/>
      <c r="O32" s="1752"/>
      <c r="P32" s="1752"/>
      <c r="Q32" s="1758"/>
      <c r="R32" s="1766" t="s">
        <v>577</v>
      </c>
      <c r="S32" s="1767"/>
      <c r="T32" s="1757" t="s">
        <v>1</v>
      </c>
      <c r="U32" s="1752"/>
      <c r="V32" s="1752"/>
      <c r="W32" s="1752"/>
      <c r="X32" s="1752"/>
      <c r="Y32" s="1752"/>
      <c r="Z32" s="1752"/>
      <c r="AA32" s="1752"/>
      <c r="AB32" s="1752"/>
      <c r="AC32" s="1752"/>
      <c r="AD32" s="1752"/>
      <c r="AE32" s="1774"/>
    </row>
    <row r="33" spans="1:31" ht="12" customHeight="1" thickBot="1">
      <c r="A33" s="1754"/>
      <c r="B33" s="1755"/>
      <c r="C33" s="1755"/>
      <c r="D33" s="1755"/>
      <c r="E33" s="1755"/>
      <c r="F33" s="1755"/>
      <c r="G33" s="1756"/>
      <c r="H33" s="1763"/>
      <c r="I33" s="1764"/>
      <c r="J33" s="1764"/>
      <c r="K33" s="1764"/>
      <c r="L33" s="1765"/>
      <c r="M33" s="1759"/>
      <c r="N33" s="1755"/>
      <c r="O33" s="1755"/>
      <c r="P33" s="1755"/>
      <c r="Q33" s="1760"/>
      <c r="R33" s="1768"/>
      <c r="S33" s="1769"/>
      <c r="T33" s="1759"/>
      <c r="U33" s="1755"/>
      <c r="V33" s="1755"/>
      <c r="W33" s="1755"/>
      <c r="X33" s="1755"/>
      <c r="Y33" s="1755"/>
      <c r="Z33" s="1755"/>
      <c r="AA33" s="1755"/>
      <c r="AB33" s="1755"/>
      <c r="AC33" s="1755"/>
      <c r="AD33" s="1755"/>
      <c r="AE33" s="1775"/>
    </row>
    <row r="34" spans="1:31" ht="15" customHeight="1" thickTop="1">
      <c r="A34" s="1737" t="s">
        <v>582</v>
      </c>
      <c r="B34" s="1738"/>
      <c r="C34" s="1738"/>
      <c r="D34" s="1738"/>
      <c r="E34" s="1738"/>
      <c r="F34" s="1738"/>
      <c r="G34" s="1739"/>
      <c r="H34" s="1780">
        <f>【入力シートⅠ】基礎数値!F13</f>
        <v>0</v>
      </c>
      <c r="I34" s="1781"/>
      <c r="J34" s="1781"/>
      <c r="K34" s="1781"/>
      <c r="L34" s="554"/>
      <c r="M34" s="1796"/>
      <c r="N34" s="1797"/>
      <c r="O34" s="1797"/>
      <c r="P34" s="1797"/>
      <c r="Q34" s="554"/>
      <c r="R34" s="1770" t="str">
        <f>IF(H34&gt;=M34,"OK","超過")</f>
        <v>OK</v>
      </c>
      <c r="S34" s="1771"/>
      <c r="T34" s="1802"/>
      <c r="U34" s="1803"/>
      <c r="V34" s="1803"/>
      <c r="W34" s="1803"/>
      <c r="X34" s="1803"/>
      <c r="Y34" s="1803"/>
      <c r="Z34" s="1803"/>
      <c r="AA34" s="1803"/>
      <c r="AB34" s="1803"/>
      <c r="AC34" s="1803"/>
      <c r="AD34" s="1803"/>
      <c r="AE34" s="1804"/>
    </row>
    <row r="35" spans="1:31" ht="15" customHeight="1">
      <c r="A35" s="1740"/>
      <c r="B35" s="1741"/>
      <c r="C35" s="1741"/>
      <c r="D35" s="1741"/>
      <c r="E35" s="1741"/>
      <c r="F35" s="1741"/>
      <c r="G35" s="1742"/>
      <c r="H35" s="1782"/>
      <c r="I35" s="1783"/>
      <c r="J35" s="1783"/>
      <c r="K35" s="1783"/>
      <c r="L35" s="555" t="s">
        <v>60</v>
      </c>
      <c r="M35" s="1798"/>
      <c r="N35" s="1787"/>
      <c r="O35" s="1787"/>
      <c r="P35" s="1787"/>
      <c r="Q35" s="555" t="s">
        <v>60</v>
      </c>
      <c r="R35" s="1772"/>
      <c r="S35" s="1773"/>
      <c r="T35" s="1802"/>
      <c r="U35" s="1803"/>
      <c r="V35" s="1803"/>
      <c r="W35" s="1803"/>
      <c r="X35" s="1803"/>
      <c r="Y35" s="1803"/>
      <c r="Z35" s="1803"/>
      <c r="AA35" s="1803"/>
      <c r="AB35" s="1803"/>
      <c r="AC35" s="1803"/>
      <c r="AD35" s="1803"/>
      <c r="AE35" s="1804"/>
    </row>
    <row r="36" spans="1:31" ht="15" customHeight="1">
      <c r="A36" s="1743" t="s">
        <v>583</v>
      </c>
      <c r="B36" s="1744"/>
      <c r="C36" s="1744"/>
      <c r="D36" s="1744"/>
      <c r="E36" s="1744"/>
      <c r="F36" s="1744"/>
      <c r="G36" s="1745"/>
      <c r="H36" s="1784"/>
      <c r="I36" s="1785"/>
      <c r="J36" s="1785"/>
      <c r="K36" s="1785"/>
      <c r="L36" s="556"/>
      <c r="M36" s="1799"/>
      <c r="N36" s="1785"/>
      <c r="O36" s="1785"/>
      <c r="P36" s="1785"/>
      <c r="Q36" s="556"/>
      <c r="R36" s="1792" t="str">
        <f>IF(H36&gt;=M36,"OK","超過")</f>
        <v>OK</v>
      </c>
      <c r="S36" s="1793"/>
      <c r="T36" s="1805"/>
      <c r="U36" s="1806"/>
      <c r="V36" s="1806"/>
      <c r="W36" s="1806"/>
      <c r="X36" s="1806"/>
      <c r="Y36" s="1806"/>
      <c r="Z36" s="1806"/>
      <c r="AA36" s="1806"/>
      <c r="AB36" s="1806"/>
      <c r="AC36" s="1806"/>
      <c r="AD36" s="1806"/>
      <c r="AE36" s="1807"/>
    </row>
    <row r="37" spans="1:31" ht="15" customHeight="1">
      <c r="A37" s="1746"/>
      <c r="B37" s="1747"/>
      <c r="C37" s="1747"/>
      <c r="D37" s="1747"/>
      <c r="E37" s="1747"/>
      <c r="F37" s="1747"/>
      <c r="G37" s="1748"/>
      <c r="H37" s="1786"/>
      <c r="I37" s="1787"/>
      <c r="J37" s="1787"/>
      <c r="K37" s="1787"/>
      <c r="L37" s="555" t="s">
        <v>60</v>
      </c>
      <c r="M37" s="1798"/>
      <c r="N37" s="1787"/>
      <c r="O37" s="1787"/>
      <c r="P37" s="1787"/>
      <c r="Q37" s="555" t="s">
        <v>60</v>
      </c>
      <c r="R37" s="1772"/>
      <c r="S37" s="1773"/>
      <c r="T37" s="1808"/>
      <c r="U37" s="1809"/>
      <c r="V37" s="1809"/>
      <c r="W37" s="1809"/>
      <c r="X37" s="1809"/>
      <c r="Y37" s="1809"/>
      <c r="Z37" s="1809"/>
      <c r="AA37" s="1809"/>
      <c r="AB37" s="1809"/>
      <c r="AC37" s="1809"/>
      <c r="AD37" s="1809"/>
      <c r="AE37" s="1810"/>
    </row>
    <row r="38" spans="1:31" ht="15" customHeight="1">
      <c r="A38" s="1731" t="s">
        <v>386</v>
      </c>
      <c r="B38" s="1732"/>
      <c r="C38" s="1732"/>
      <c r="D38" s="1732"/>
      <c r="E38" s="1732"/>
      <c r="F38" s="1732"/>
      <c r="G38" s="1733"/>
      <c r="H38" s="1788">
        <f>【入力シートⅡ】加算見込額積算表!M61</f>
        <v>0</v>
      </c>
      <c r="I38" s="1789"/>
      <c r="J38" s="1789"/>
      <c r="K38" s="1789"/>
      <c r="L38" s="557"/>
      <c r="M38" s="1799"/>
      <c r="N38" s="1785"/>
      <c r="O38" s="1785"/>
      <c r="P38" s="1785"/>
      <c r="Q38" s="557"/>
      <c r="R38" s="1792" t="str">
        <f>IF(H38&gt;=M38,"OK","超過")</f>
        <v>OK</v>
      </c>
      <c r="S38" s="1793"/>
      <c r="T38" s="1811" t="s">
        <v>388</v>
      </c>
      <c r="U38" s="1812"/>
      <c r="V38" s="1812"/>
      <c r="W38" s="1812"/>
      <c r="X38" s="1812"/>
      <c r="Y38" s="1812"/>
      <c r="Z38" s="1812"/>
      <c r="AA38" s="1812"/>
      <c r="AB38" s="1812"/>
      <c r="AC38" s="1812"/>
      <c r="AD38" s="1812"/>
      <c r="AE38" s="1813"/>
    </row>
    <row r="39" spans="1:31" ht="15" customHeight="1" thickBot="1">
      <c r="A39" s="1734"/>
      <c r="B39" s="1735"/>
      <c r="C39" s="1735"/>
      <c r="D39" s="1735"/>
      <c r="E39" s="1735"/>
      <c r="F39" s="1735"/>
      <c r="G39" s="1736"/>
      <c r="H39" s="1790"/>
      <c r="I39" s="1791"/>
      <c r="J39" s="1791"/>
      <c r="K39" s="1791"/>
      <c r="L39" s="558" t="s">
        <v>60</v>
      </c>
      <c r="M39" s="1800"/>
      <c r="N39" s="1801"/>
      <c r="O39" s="1801"/>
      <c r="P39" s="1801"/>
      <c r="Q39" s="558" t="s">
        <v>60</v>
      </c>
      <c r="R39" s="1794"/>
      <c r="S39" s="1795"/>
      <c r="T39" s="1814"/>
      <c r="U39" s="1815"/>
      <c r="V39" s="1815"/>
      <c r="W39" s="1815"/>
      <c r="X39" s="1815"/>
      <c r="Y39" s="1815"/>
      <c r="Z39" s="1815"/>
      <c r="AA39" s="1815"/>
      <c r="AB39" s="1815"/>
      <c r="AC39" s="1815"/>
      <c r="AD39" s="1815"/>
      <c r="AE39" s="1816"/>
    </row>
    <row r="40" spans="1:31" ht="21.75" customHeight="1" thickBot="1">
      <c r="A40" s="559"/>
      <c r="B40" s="559"/>
      <c r="C40" s="559"/>
      <c r="D40" s="559"/>
      <c r="E40" s="559"/>
      <c r="F40" s="559"/>
      <c r="G40" s="559"/>
      <c r="H40" s="559"/>
      <c r="I40" s="559"/>
      <c r="J40" s="559"/>
      <c r="K40" s="1779" t="s">
        <v>773</v>
      </c>
      <c r="L40" s="1779"/>
      <c r="M40" s="1779"/>
      <c r="N40" s="1779"/>
      <c r="O40" s="1779"/>
      <c r="P40" s="1779"/>
      <c r="Q40" s="1779"/>
      <c r="R40" s="1779"/>
      <c r="S40" s="1779"/>
      <c r="T40" s="1779"/>
      <c r="U40" s="1779"/>
      <c r="V40" s="1779"/>
      <c r="W40" s="1779"/>
      <c r="X40" s="1779"/>
      <c r="Y40" s="1779"/>
      <c r="Z40" s="1779"/>
      <c r="AA40" s="1779"/>
      <c r="AB40" s="1779"/>
      <c r="AC40" s="1779"/>
      <c r="AD40" s="1779"/>
      <c r="AE40" s="560"/>
    </row>
    <row r="41" spans="1:31" ht="18" customHeight="1"/>
  </sheetData>
  <mergeCells count="63">
    <mergeCell ref="K40:AD40"/>
    <mergeCell ref="H34:K35"/>
    <mergeCell ref="H36:K37"/>
    <mergeCell ref="H38:K39"/>
    <mergeCell ref="R36:S37"/>
    <mergeCell ref="R38:S39"/>
    <mergeCell ref="M34:P35"/>
    <mergeCell ref="M36:P37"/>
    <mergeCell ref="M38:P39"/>
    <mergeCell ref="T34:AE35"/>
    <mergeCell ref="T36:AE37"/>
    <mergeCell ref="T38:AE39"/>
    <mergeCell ref="A6:AJ6"/>
    <mergeCell ref="A1:AE1"/>
    <mergeCell ref="A2:AJ2"/>
    <mergeCell ref="B3:AE3"/>
    <mergeCell ref="C4:AE4"/>
    <mergeCell ref="C5:AE5"/>
    <mergeCell ref="A38:G39"/>
    <mergeCell ref="A34:G35"/>
    <mergeCell ref="A36:G37"/>
    <mergeCell ref="A27:AE27"/>
    <mergeCell ref="A28:AJ28"/>
    <mergeCell ref="B29:AE30"/>
    <mergeCell ref="A32:G33"/>
    <mergeCell ref="M32:Q33"/>
    <mergeCell ref="H32:L33"/>
    <mergeCell ref="R32:S33"/>
    <mergeCell ref="R34:S35"/>
    <mergeCell ref="T32:AE33"/>
    <mergeCell ref="A7:Y7"/>
    <mergeCell ref="A8:Y8"/>
    <mergeCell ref="A9:Y9"/>
    <mergeCell ref="A10:Y10"/>
    <mergeCell ref="A11:Y11"/>
    <mergeCell ref="X20:Y20"/>
    <mergeCell ref="AA20:AB20"/>
    <mergeCell ref="AC20:AD20"/>
    <mergeCell ref="A12:Y12"/>
    <mergeCell ref="Z14:AA14"/>
    <mergeCell ref="Y13:AD13"/>
    <mergeCell ref="A14:B16"/>
    <mergeCell ref="A13:B13"/>
    <mergeCell ref="C13:X13"/>
    <mergeCell ref="C14:X14"/>
    <mergeCell ref="AC14:AD14"/>
    <mergeCell ref="K16:AC16"/>
    <mergeCell ref="B23:AA25"/>
    <mergeCell ref="A17:B22"/>
    <mergeCell ref="C17:X18"/>
    <mergeCell ref="C19:AD19"/>
    <mergeCell ref="D20:W20"/>
    <mergeCell ref="D21:W21"/>
    <mergeCell ref="D22:W22"/>
    <mergeCell ref="X21:Y21"/>
    <mergeCell ref="AA21:AB21"/>
    <mergeCell ref="AC21:AD21"/>
    <mergeCell ref="X22:Y22"/>
    <mergeCell ref="AA22:AB22"/>
    <mergeCell ref="AC22:AD22"/>
    <mergeCell ref="Z17:AA17"/>
    <mergeCell ref="AC17:AD17"/>
    <mergeCell ref="Z18:AD18"/>
  </mergeCells>
  <phoneticPr fontId="7"/>
  <conditionalFormatting sqref="R34:S39">
    <cfRule type="containsText" dxfId="14" priority="1" operator="containsText" text="超過">
      <formula>NOT(ISERROR(SEARCH("超過",R34)))</formula>
    </cfRule>
  </conditionalFormatting>
  <dataValidations count="2">
    <dataValidation type="list" allowBlank="1" showInputMessage="1" showErrorMessage="1" sqref="AC20:AC22">
      <formula1>"済, 予定"</formula1>
    </dataValidation>
    <dataValidation type="list" allowBlank="1" showInputMessage="1" showErrorMessage="1" sqref="Y14 AB14 Y17:Y18 AB17">
      <formula1>"(　),(〇)"</formula1>
    </dataValidation>
  </dataValidations>
  <printOptions horizontalCentered="1"/>
  <pageMargins left="0.35433070866141736" right="0.35433070866141736" top="0.39370078740157483" bottom="0.35433070866141736" header="0.15748031496062992" footer="0.15748031496062992"/>
  <pageSetup paperSize="9" scale="95" orientation="portrait" r:id="rId1"/>
  <headerFooter alignWithMargins="0">
    <oddFooter>&amp;C-会計&amp;A-</oddFooter>
  </headerFooter>
  <colBreaks count="1" manualBreakCount="1">
    <brk id="36" max="3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35"/>
  <sheetViews>
    <sheetView view="pageBreakPreview" zoomScale="110" zoomScaleNormal="100" zoomScaleSheetLayoutView="110" workbookViewId="0">
      <selection activeCell="C6" sqref="C6:Z8"/>
    </sheetView>
  </sheetViews>
  <sheetFormatPr defaultColWidth="9" defaultRowHeight="13.5"/>
  <cols>
    <col min="1" max="1" width="2.625" style="6" customWidth="1"/>
    <col min="2" max="2" width="3.625" style="6" customWidth="1"/>
    <col min="3" max="26" width="2.625" style="6" customWidth="1"/>
    <col min="27" max="27" width="3.125" style="6" customWidth="1"/>
    <col min="28" max="31" width="2.625" style="6" customWidth="1"/>
    <col min="32" max="32" width="3.125" style="6" customWidth="1"/>
    <col min="33" max="52" width="2.625" style="6" customWidth="1"/>
    <col min="53" max="16384" width="9" style="6"/>
  </cols>
  <sheetData>
    <row r="1" spans="1:36" ht="18" customHeight="1">
      <c r="A1" s="1859" t="s">
        <v>244</v>
      </c>
      <c r="B1" s="1860"/>
      <c r="C1" s="1860"/>
      <c r="D1" s="1860"/>
      <c r="E1" s="1860"/>
      <c r="F1" s="1860"/>
      <c r="G1" s="1860"/>
      <c r="H1" s="1860"/>
      <c r="I1" s="1860"/>
      <c r="J1" s="1860"/>
      <c r="K1" s="1860"/>
      <c r="L1" s="1860"/>
      <c r="M1" s="1860"/>
      <c r="N1" s="1860"/>
      <c r="O1" s="1860"/>
      <c r="P1" s="1860"/>
      <c r="Q1" s="1860"/>
      <c r="R1" s="1860"/>
      <c r="S1" s="1860"/>
      <c r="T1" s="1860"/>
      <c r="U1" s="1860"/>
      <c r="V1" s="1860"/>
      <c r="W1" s="1860"/>
      <c r="X1" s="1860"/>
      <c r="Y1" s="1860"/>
      <c r="Z1" s="1860"/>
      <c r="AA1" s="1860"/>
      <c r="AB1" s="1860"/>
      <c r="AC1" s="1860"/>
      <c r="AD1" s="1860"/>
      <c r="AE1" s="1860"/>
      <c r="AF1" s="1860"/>
      <c r="AG1" s="1860"/>
      <c r="AH1" s="1860"/>
      <c r="AI1" s="1860"/>
      <c r="AJ1" s="1860"/>
    </row>
    <row r="2" spans="1:36" ht="18.75" customHeight="1">
      <c r="A2" s="1861" t="s">
        <v>158</v>
      </c>
      <c r="B2" s="1861"/>
      <c r="C2" s="1861"/>
      <c r="D2" s="1861"/>
      <c r="E2" s="1861"/>
      <c r="F2" s="1861"/>
      <c r="G2" s="1861"/>
      <c r="H2" s="1861"/>
      <c r="I2" s="1861"/>
      <c r="J2" s="1861"/>
      <c r="K2" s="1861"/>
      <c r="L2" s="1861"/>
      <c r="M2" s="1861"/>
      <c r="N2" s="1861"/>
      <c r="O2" s="1861"/>
      <c r="P2" s="1861"/>
      <c r="Q2" s="1861"/>
      <c r="R2" s="1861"/>
      <c r="S2" s="1861"/>
      <c r="T2" s="1861"/>
      <c r="U2" s="1861"/>
      <c r="V2" s="1861"/>
      <c r="W2" s="1861"/>
      <c r="X2" s="1861"/>
      <c r="Y2" s="1861"/>
      <c r="Z2" s="1861"/>
      <c r="AA2" s="1861"/>
      <c r="AB2" s="1861"/>
      <c r="AC2" s="1861"/>
      <c r="AD2" s="1861"/>
      <c r="AE2" s="1861"/>
      <c r="AF2" s="1861"/>
      <c r="AG2" s="1861"/>
      <c r="AH2" s="1861"/>
      <c r="AI2" s="1861"/>
      <c r="AJ2" s="1861"/>
    </row>
    <row r="3" spans="1:36" ht="18" customHeight="1">
      <c r="A3" s="10" t="s">
        <v>27</v>
      </c>
      <c r="B3" s="1862" t="s">
        <v>159</v>
      </c>
      <c r="C3" s="1862"/>
      <c r="D3" s="1862"/>
      <c r="E3" s="1862"/>
      <c r="F3" s="1862"/>
      <c r="G3" s="1862"/>
      <c r="H3" s="1862"/>
      <c r="I3" s="1862"/>
      <c r="J3" s="1862"/>
      <c r="K3" s="1862"/>
      <c r="L3" s="1862"/>
      <c r="M3" s="1862"/>
      <c r="N3" s="1862"/>
      <c r="O3" s="1862"/>
      <c r="P3" s="1862"/>
      <c r="Q3" s="1862"/>
      <c r="R3" s="1862"/>
      <c r="S3" s="1862"/>
      <c r="T3" s="1862"/>
      <c r="U3" s="1862"/>
      <c r="V3" s="1862"/>
      <c r="W3" s="1862"/>
      <c r="X3" s="1862"/>
      <c r="Y3" s="1862"/>
      <c r="Z3" s="1862"/>
      <c r="AA3" s="1862"/>
      <c r="AB3" s="1862"/>
      <c r="AC3" s="1862"/>
      <c r="AD3" s="1862"/>
      <c r="AE3" s="1862"/>
      <c r="AF3" s="1862"/>
      <c r="AG3" s="1862"/>
      <c r="AH3" s="1862"/>
      <c r="AI3" s="1862"/>
      <c r="AJ3" s="1862"/>
    </row>
    <row r="4" spans="1:36" ht="4.5" customHeight="1" thickBot="1">
      <c r="A4" s="7"/>
      <c r="B4" s="13"/>
      <c r="C4" s="13"/>
      <c r="D4" s="13"/>
      <c r="E4" s="13"/>
      <c r="F4" s="13"/>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row>
    <row r="5" spans="1:36" ht="18" customHeight="1" thickBot="1">
      <c r="A5" s="7"/>
      <c r="B5" s="14"/>
      <c r="C5" s="1854" t="s">
        <v>160</v>
      </c>
      <c r="D5" s="1854"/>
      <c r="E5" s="1854"/>
      <c r="F5" s="1854"/>
      <c r="G5" s="1854"/>
      <c r="H5" s="1854"/>
      <c r="I5" s="1854"/>
      <c r="J5" s="1854"/>
      <c r="K5" s="1854"/>
      <c r="L5" s="1854"/>
      <c r="M5" s="1854"/>
      <c r="N5" s="1854"/>
      <c r="O5" s="1854"/>
      <c r="P5" s="1854"/>
      <c r="Q5" s="1854"/>
      <c r="R5" s="1854"/>
      <c r="S5" s="1854"/>
      <c r="T5" s="1854"/>
      <c r="U5" s="1854"/>
      <c r="V5" s="1854"/>
      <c r="W5" s="1854"/>
      <c r="X5" s="1854"/>
      <c r="Y5" s="1854"/>
      <c r="Z5" s="1855"/>
      <c r="AA5" s="1854" t="s">
        <v>12</v>
      </c>
      <c r="AB5" s="1854"/>
      <c r="AC5" s="1854"/>
      <c r="AD5" s="1854"/>
      <c r="AE5" s="1854"/>
      <c r="AF5" s="1854"/>
      <c r="AG5" s="1854"/>
      <c r="AH5" s="1854"/>
      <c r="AI5" s="1854"/>
      <c r="AJ5" s="1856"/>
    </row>
    <row r="6" spans="1:36" ht="19.5" customHeight="1" thickTop="1">
      <c r="A6" s="7"/>
      <c r="B6" s="15" t="s">
        <v>161</v>
      </c>
      <c r="C6" s="1857" t="s">
        <v>774</v>
      </c>
      <c r="D6" s="1857"/>
      <c r="E6" s="1857"/>
      <c r="F6" s="1857"/>
      <c r="G6" s="1857"/>
      <c r="H6" s="1857"/>
      <c r="I6" s="1857"/>
      <c r="J6" s="1857"/>
      <c r="K6" s="1857"/>
      <c r="L6" s="1857"/>
      <c r="M6" s="1857"/>
      <c r="N6" s="1857"/>
      <c r="O6" s="1857"/>
      <c r="P6" s="1857"/>
      <c r="Q6" s="1857"/>
      <c r="R6" s="1857"/>
      <c r="S6" s="1857"/>
      <c r="T6" s="1857"/>
      <c r="U6" s="1857"/>
      <c r="V6" s="1857"/>
      <c r="W6" s="1857"/>
      <c r="X6" s="1857"/>
      <c r="Y6" s="1857"/>
      <c r="Z6" s="1858"/>
      <c r="AA6" s="90" t="s">
        <v>113</v>
      </c>
      <c r="AB6" s="16" t="s">
        <v>56</v>
      </c>
      <c r="AC6" s="16"/>
      <c r="AD6" s="16"/>
      <c r="AE6" s="17"/>
      <c r="AF6" s="90" t="s">
        <v>113</v>
      </c>
      <c r="AG6" s="16" t="s">
        <v>25</v>
      </c>
      <c r="AH6" s="18"/>
      <c r="AI6" s="19"/>
      <c r="AJ6" s="20"/>
    </row>
    <row r="7" spans="1:36" ht="19.5" customHeight="1">
      <c r="A7" s="7"/>
      <c r="B7" s="1845" t="s">
        <v>162</v>
      </c>
      <c r="C7" s="1847" t="s">
        <v>775</v>
      </c>
      <c r="D7" s="1826"/>
      <c r="E7" s="1826"/>
      <c r="F7" s="1826"/>
      <c r="G7" s="1826"/>
      <c r="H7" s="1826"/>
      <c r="I7" s="1826"/>
      <c r="J7" s="1826"/>
      <c r="K7" s="1826"/>
      <c r="L7" s="1826"/>
      <c r="M7" s="1826"/>
      <c r="N7" s="1826"/>
      <c r="O7" s="1826"/>
      <c r="P7" s="1826"/>
      <c r="Q7" s="1826"/>
      <c r="R7" s="1826"/>
      <c r="S7" s="1826"/>
      <c r="T7" s="1826"/>
      <c r="U7" s="1826"/>
      <c r="V7" s="1826"/>
      <c r="W7" s="1826"/>
      <c r="X7" s="1826"/>
      <c r="Y7" s="1826"/>
      <c r="Z7" s="1827"/>
      <c r="AA7" s="74" t="s">
        <v>113</v>
      </c>
      <c r="AB7" s="21" t="s">
        <v>13</v>
      </c>
      <c r="AC7" s="21"/>
      <c r="AD7" s="21"/>
      <c r="AE7" s="22"/>
      <c r="AF7" s="74" t="s">
        <v>113</v>
      </c>
      <c r="AG7" s="21" t="s">
        <v>163</v>
      </c>
      <c r="AH7" s="23"/>
      <c r="AI7" s="24"/>
      <c r="AJ7" s="25"/>
    </row>
    <row r="8" spans="1:36" ht="19.5" customHeight="1">
      <c r="A8" s="7"/>
      <c r="B8" s="1846"/>
      <c r="C8" s="1848"/>
      <c r="D8" s="1831"/>
      <c r="E8" s="1831"/>
      <c r="F8" s="1831"/>
      <c r="G8" s="1831"/>
      <c r="H8" s="1831"/>
      <c r="I8" s="1831"/>
      <c r="J8" s="1831"/>
      <c r="K8" s="1831"/>
      <c r="L8" s="1831"/>
      <c r="M8" s="1831"/>
      <c r="N8" s="1831"/>
      <c r="O8" s="1831"/>
      <c r="P8" s="1831"/>
      <c r="Q8" s="1831"/>
      <c r="R8" s="1831"/>
      <c r="S8" s="1831"/>
      <c r="T8" s="1831"/>
      <c r="U8" s="1831"/>
      <c r="V8" s="1831"/>
      <c r="W8" s="1831"/>
      <c r="X8" s="1831"/>
      <c r="Y8" s="1831"/>
      <c r="Z8" s="1832"/>
      <c r="AA8" s="73" t="s">
        <v>113</v>
      </c>
      <c r="AB8" s="59" t="s">
        <v>164</v>
      </c>
      <c r="AC8" s="59"/>
      <c r="AD8" s="59"/>
      <c r="AE8" s="26"/>
      <c r="AF8" s="73"/>
      <c r="AG8" s="59"/>
      <c r="AH8" s="27"/>
      <c r="AI8" s="28"/>
      <c r="AJ8" s="29"/>
    </row>
    <row r="9" spans="1:36" ht="19.5" customHeight="1">
      <c r="A9" s="7"/>
      <c r="B9" s="1845" t="s">
        <v>165</v>
      </c>
      <c r="C9" s="1850" t="s">
        <v>369</v>
      </c>
      <c r="D9" s="1851"/>
      <c r="E9" s="1851"/>
      <c r="F9" s="1851"/>
      <c r="G9" s="1851"/>
      <c r="H9" s="1851"/>
      <c r="I9" s="1851"/>
      <c r="J9" s="1851"/>
      <c r="K9" s="1851"/>
      <c r="L9" s="1851"/>
      <c r="M9" s="1851"/>
      <c r="N9" s="1851"/>
      <c r="O9" s="1851"/>
      <c r="P9" s="1851"/>
      <c r="Q9" s="1851"/>
      <c r="R9" s="1851"/>
      <c r="S9" s="1851"/>
      <c r="T9" s="1851"/>
      <c r="U9" s="1851"/>
      <c r="V9" s="1851"/>
      <c r="W9" s="1851"/>
      <c r="X9" s="1851"/>
      <c r="Y9" s="1851"/>
      <c r="Z9" s="1852"/>
      <c r="AA9" s="74" t="s">
        <v>113</v>
      </c>
      <c r="AB9" s="21" t="s">
        <v>166</v>
      </c>
      <c r="AC9" s="21"/>
      <c r="AD9" s="21"/>
      <c r="AE9" s="22"/>
      <c r="AF9" s="74" t="s">
        <v>113</v>
      </c>
      <c r="AG9" s="21" t="s">
        <v>167</v>
      </c>
      <c r="AH9" s="23"/>
      <c r="AI9" s="24"/>
      <c r="AJ9" s="25"/>
    </row>
    <row r="10" spans="1:36" ht="19.5" customHeight="1" thickBot="1">
      <c r="A10" s="7"/>
      <c r="B10" s="1849"/>
      <c r="C10" s="1853"/>
      <c r="D10" s="1817"/>
      <c r="E10" s="1817"/>
      <c r="F10" s="1817"/>
      <c r="G10" s="1817"/>
      <c r="H10" s="1817"/>
      <c r="I10" s="1817"/>
      <c r="J10" s="1817"/>
      <c r="K10" s="1817"/>
      <c r="L10" s="1817"/>
      <c r="M10" s="1817"/>
      <c r="N10" s="1817"/>
      <c r="O10" s="1817"/>
      <c r="P10" s="1817"/>
      <c r="Q10" s="1817"/>
      <c r="R10" s="1817"/>
      <c r="S10" s="1817"/>
      <c r="T10" s="1817"/>
      <c r="U10" s="1817"/>
      <c r="V10" s="1817"/>
      <c r="W10" s="1817"/>
      <c r="X10" s="1817"/>
      <c r="Y10" s="1817"/>
      <c r="Z10" s="1818"/>
      <c r="AA10" s="75" t="s">
        <v>113</v>
      </c>
      <c r="AB10" s="30" t="s">
        <v>164</v>
      </c>
      <c r="AC10" s="30"/>
      <c r="AD10" s="30"/>
      <c r="AE10" s="31"/>
      <c r="AF10" s="75"/>
      <c r="AG10" s="30"/>
      <c r="AH10" s="32"/>
      <c r="AI10" s="33"/>
      <c r="AJ10" s="34"/>
    </row>
    <row r="11" spans="1:36" ht="14.25" customHeight="1" thickBot="1">
      <c r="A11" s="7"/>
      <c r="B11" s="13"/>
      <c r="C11" s="13"/>
      <c r="D11" s="13"/>
      <c r="E11" s="13"/>
      <c r="F11" s="13"/>
      <c r="G11" s="7"/>
      <c r="H11" s="7"/>
      <c r="I11" s="7"/>
      <c r="J11" s="7"/>
      <c r="K11" s="7"/>
      <c r="L11" s="7"/>
      <c r="M11" s="7"/>
      <c r="N11" s="7"/>
      <c r="O11" s="7"/>
      <c r="P11" s="7"/>
      <c r="Q11" s="7"/>
      <c r="R11" s="7"/>
      <c r="S11" s="7"/>
      <c r="T11" s="7"/>
      <c r="U11" s="7"/>
      <c r="V11" s="7"/>
      <c r="W11" s="7"/>
      <c r="X11" s="7"/>
      <c r="Y11" s="7"/>
      <c r="Z11" s="7"/>
      <c r="AA11" s="7"/>
      <c r="AB11" s="7"/>
      <c r="AC11" s="7"/>
      <c r="AD11" s="7"/>
      <c r="AE11" s="7"/>
      <c r="AF11" s="7"/>
      <c r="AG11" s="7"/>
      <c r="AH11" s="7"/>
      <c r="AI11" s="7"/>
      <c r="AJ11" s="7"/>
    </row>
    <row r="12" spans="1:36" ht="18" customHeight="1" thickBot="1">
      <c r="A12" s="7"/>
      <c r="B12" s="14"/>
      <c r="C12" s="1854" t="s">
        <v>2</v>
      </c>
      <c r="D12" s="1854"/>
      <c r="E12" s="1854"/>
      <c r="F12" s="1854"/>
      <c r="G12" s="1854"/>
      <c r="H12" s="1854"/>
      <c r="I12" s="1854"/>
      <c r="J12" s="1854"/>
      <c r="K12" s="1854"/>
      <c r="L12" s="1854"/>
      <c r="M12" s="1854"/>
      <c r="N12" s="1854"/>
      <c r="O12" s="1854"/>
      <c r="P12" s="1854"/>
      <c r="Q12" s="1854"/>
      <c r="R12" s="1854"/>
      <c r="S12" s="1854"/>
      <c r="T12" s="1854"/>
      <c r="U12" s="1854"/>
      <c r="V12" s="1854"/>
      <c r="W12" s="1854"/>
      <c r="X12" s="1854"/>
      <c r="Y12" s="1854"/>
      <c r="Z12" s="1855"/>
      <c r="AA12" s="1854" t="s">
        <v>12</v>
      </c>
      <c r="AB12" s="1854"/>
      <c r="AC12" s="1854"/>
      <c r="AD12" s="1854"/>
      <c r="AE12" s="1854"/>
      <c r="AF12" s="1854"/>
      <c r="AG12" s="1854"/>
      <c r="AH12" s="1854"/>
      <c r="AI12" s="1854"/>
      <c r="AJ12" s="1856"/>
    </row>
    <row r="13" spans="1:36" ht="33.75" customHeight="1" thickTop="1">
      <c r="A13" s="7"/>
      <c r="B13" s="11" t="s">
        <v>28</v>
      </c>
      <c r="C13" s="1857" t="s">
        <v>530</v>
      </c>
      <c r="D13" s="1857"/>
      <c r="E13" s="1857"/>
      <c r="F13" s="1857"/>
      <c r="G13" s="1857"/>
      <c r="H13" s="1857"/>
      <c r="I13" s="1857"/>
      <c r="J13" s="1857"/>
      <c r="K13" s="1857"/>
      <c r="L13" s="1857"/>
      <c r="M13" s="1857"/>
      <c r="N13" s="1857"/>
      <c r="O13" s="1857"/>
      <c r="P13" s="1857"/>
      <c r="Q13" s="1857"/>
      <c r="R13" s="1857"/>
      <c r="S13" s="1857"/>
      <c r="T13" s="1857"/>
      <c r="U13" s="1857"/>
      <c r="V13" s="1857"/>
      <c r="W13" s="1857"/>
      <c r="X13" s="1857"/>
      <c r="Y13" s="1857"/>
      <c r="Z13" s="1858"/>
      <c r="AA13" s="90" t="s">
        <v>113</v>
      </c>
      <c r="AB13" s="16" t="s">
        <v>13</v>
      </c>
      <c r="AC13" s="16"/>
      <c r="AD13" s="16"/>
      <c r="AE13" s="17"/>
      <c r="AF13" s="90" t="s">
        <v>113</v>
      </c>
      <c r="AG13" s="16" t="s">
        <v>14</v>
      </c>
      <c r="AH13" s="27"/>
      <c r="AI13" s="28"/>
      <c r="AJ13" s="29"/>
    </row>
    <row r="14" spans="1:36" ht="19.5" customHeight="1">
      <c r="A14" s="7"/>
      <c r="B14" s="11" t="s">
        <v>48</v>
      </c>
      <c r="C14" s="1839" t="s">
        <v>168</v>
      </c>
      <c r="D14" s="1839"/>
      <c r="E14" s="1839"/>
      <c r="F14" s="1839"/>
      <c r="G14" s="1839"/>
      <c r="H14" s="1839"/>
      <c r="I14" s="1839"/>
      <c r="J14" s="1839"/>
      <c r="K14" s="1839"/>
      <c r="L14" s="1839"/>
      <c r="M14" s="1839"/>
      <c r="N14" s="1839"/>
      <c r="O14" s="1839"/>
      <c r="P14" s="1839"/>
      <c r="Q14" s="1839"/>
      <c r="R14" s="1839"/>
      <c r="S14" s="1839"/>
      <c r="T14" s="1839"/>
      <c r="U14" s="1839"/>
      <c r="V14" s="1839"/>
      <c r="W14" s="1839"/>
      <c r="X14" s="1839"/>
      <c r="Y14" s="1839"/>
      <c r="Z14" s="1840"/>
      <c r="AA14" s="73" t="s">
        <v>113</v>
      </c>
      <c r="AB14" s="44" t="s">
        <v>13</v>
      </c>
      <c r="AC14" s="44"/>
      <c r="AD14" s="44"/>
      <c r="AE14" s="26"/>
      <c r="AF14" s="73" t="s">
        <v>113</v>
      </c>
      <c r="AG14" s="44" t="s">
        <v>14</v>
      </c>
      <c r="AH14" s="27"/>
      <c r="AI14" s="28"/>
      <c r="AJ14" s="29"/>
    </row>
    <row r="15" spans="1:36" ht="19.5" customHeight="1">
      <c r="A15" s="7"/>
      <c r="B15" s="11" t="s">
        <v>49</v>
      </c>
      <c r="C15" s="1839" t="s">
        <v>6</v>
      </c>
      <c r="D15" s="1839"/>
      <c r="E15" s="1839"/>
      <c r="F15" s="1839"/>
      <c r="G15" s="1839"/>
      <c r="H15" s="1839"/>
      <c r="I15" s="1839"/>
      <c r="J15" s="1839"/>
      <c r="K15" s="1839"/>
      <c r="L15" s="1839"/>
      <c r="M15" s="1839"/>
      <c r="N15" s="1839"/>
      <c r="O15" s="1839"/>
      <c r="P15" s="1839"/>
      <c r="Q15" s="1839"/>
      <c r="R15" s="1839"/>
      <c r="S15" s="1839"/>
      <c r="T15" s="1839"/>
      <c r="U15" s="1839"/>
      <c r="V15" s="1839"/>
      <c r="W15" s="1839"/>
      <c r="X15" s="1839"/>
      <c r="Y15" s="1839"/>
      <c r="Z15" s="1840"/>
      <c r="AA15" s="73" t="s">
        <v>113</v>
      </c>
      <c r="AB15" s="1837" t="s">
        <v>15</v>
      </c>
      <c r="AC15" s="1837"/>
      <c r="AD15" s="1837"/>
      <c r="AE15" s="1837"/>
      <c r="AF15" s="73" t="s">
        <v>113</v>
      </c>
      <c r="AG15" s="1837" t="s">
        <v>16</v>
      </c>
      <c r="AH15" s="1837"/>
      <c r="AI15" s="1837"/>
      <c r="AJ15" s="1838"/>
    </row>
    <row r="16" spans="1:36" ht="33.75" customHeight="1">
      <c r="A16" s="7"/>
      <c r="B16" s="43" t="s">
        <v>50</v>
      </c>
      <c r="C16" s="1831" t="s">
        <v>7</v>
      </c>
      <c r="D16" s="1831"/>
      <c r="E16" s="1831"/>
      <c r="F16" s="1831"/>
      <c r="G16" s="1831"/>
      <c r="H16" s="1831"/>
      <c r="I16" s="1831"/>
      <c r="J16" s="1831"/>
      <c r="K16" s="1831"/>
      <c r="L16" s="1831"/>
      <c r="M16" s="1831"/>
      <c r="N16" s="1831"/>
      <c r="O16" s="1831"/>
      <c r="P16" s="1831"/>
      <c r="Q16" s="1831"/>
      <c r="R16" s="1831"/>
      <c r="S16" s="1831"/>
      <c r="T16" s="1831"/>
      <c r="U16" s="1831"/>
      <c r="V16" s="1831"/>
      <c r="W16" s="1831"/>
      <c r="X16" s="1831"/>
      <c r="Y16" s="1831"/>
      <c r="Z16" s="1832"/>
      <c r="AA16" s="73" t="s">
        <v>113</v>
      </c>
      <c r="AB16" s="1836" t="s">
        <v>13</v>
      </c>
      <c r="AC16" s="1836"/>
      <c r="AD16" s="1836"/>
      <c r="AE16" s="1836"/>
      <c r="AF16" s="73" t="s">
        <v>113</v>
      </c>
      <c r="AG16" s="1837" t="s">
        <v>14</v>
      </c>
      <c r="AH16" s="1837"/>
      <c r="AI16" s="1837"/>
      <c r="AJ16" s="1838"/>
    </row>
    <row r="17" spans="1:50" ht="33.75" customHeight="1">
      <c r="A17" s="7"/>
      <c r="B17" s="43" t="s">
        <v>51</v>
      </c>
      <c r="C17" s="1831" t="s">
        <v>8</v>
      </c>
      <c r="D17" s="1831"/>
      <c r="E17" s="1831"/>
      <c r="F17" s="1831"/>
      <c r="G17" s="1831"/>
      <c r="H17" s="1831"/>
      <c r="I17" s="1831"/>
      <c r="J17" s="1831"/>
      <c r="K17" s="1831"/>
      <c r="L17" s="1831"/>
      <c r="M17" s="1831"/>
      <c r="N17" s="1831"/>
      <c r="O17" s="1831"/>
      <c r="P17" s="1831"/>
      <c r="Q17" s="1831"/>
      <c r="R17" s="1831"/>
      <c r="S17" s="1831"/>
      <c r="T17" s="1831"/>
      <c r="U17" s="1831"/>
      <c r="V17" s="1831"/>
      <c r="W17" s="1831"/>
      <c r="X17" s="1831"/>
      <c r="Y17" s="1831"/>
      <c r="Z17" s="1832"/>
      <c r="AA17" s="73" t="s">
        <v>113</v>
      </c>
      <c r="AB17" s="1836" t="s">
        <v>17</v>
      </c>
      <c r="AC17" s="1836"/>
      <c r="AD17" s="1836"/>
      <c r="AE17" s="1836"/>
      <c r="AF17" s="73" t="s">
        <v>113</v>
      </c>
      <c r="AG17" s="1837" t="s">
        <v>18</v>
      </c>
      <c r="AH17" s="1837"/>
      <c r="AI17" s="1837"/>
      <c r="AJ17" s="1838"/>
    </row>
    <row r="18" spans="1:50" ht="19.5" customHeight="1">
      <c r="A18" s="7"/>
      <c r="B18" s="11" t="s">
        <v>52</v>
      </c>
      <c r="C18" s="1839" t="s">
        <v>9</v>
      </c>
      <c r="D18" s="1839"/>
      <c r="E18" s="1839"/>
      <c r="F18" s="1839"/>
      <c r="G18" s="1839"/>
      <c r="H18" s="1839"/>
      <c r="I18" s="1839"/>
      <c r="J18" s="1839"/>
      <c r="K18" s="1839"/>
      <c r="L18" s="1839"/>
      <c r="M18" s="1839"/>
      <c r="N18" s="1839"/>
      <c r="O18" s="1839"/>
      <c r="P18" s="1839"/>
      <c r="Q18" s="1839"/>
      <c r="R18" s="1839"/>
      <c r="S18" s="1839"/>
      <c r="T18" s="1839"/>
      <c r="U18" s="1839"/>
      <c r="V18" s="1839"/>
      <c r="W18" s="1839"/>
      <c r="X18" s="1839"/>
      <c r="Y18" s="1839"/>
      <c r="Z18" s="1840"/>
      <c r="AA18" s="73" t="s">
        <v>113</v>
      </c>
      <c r="AB18" s="44" t="s">
        <v>13</v>
      </c>
      <c r="AC18" s="44"/>
      <c r="AD18" s="44"/>
      <c r="AE18" s="26"/>
      <c r="AF18" s="73" t="s">
        <v>113</v>
      </c>
      <c r="AG18" s="44" t="s">
        <v>14</v>
      </c>
      <c r="AH18" s="27"/>
      <c r="AI18" s="28"/>
      <c r="AJ18" s="29"/>
    </row>
    <row r="19" spans="1:50" ht="19.5" customHeight="1" thickBot="1">
      <c r="A19" s="7"/>
      <c r="B19" s="35" t="s">
        <v>53</v>
      </c>
      <c r="C19" s="1841" t="s">
        <v>10</v>
      </c>
      <c r="D19" s="1841"/>
      <c r="E19" s="1841"/>
      <c r="F19" s="1841"/>
      <c r="G19" s="1841"/>
      <c r="H19" s="1841"/>
      <c r="I19" s="1841"/>
      <c r="J19" s="1841"/>
      <c r="K19" s="1841"/>
      <c r="L19" s="1841"/>
      <c r="M19" s="1841"/>
      <c r="N19" s="1841"/>
      <c r="O19" s="1841"/>
      <c r="P19" s="1841"/>
      <c r="Q19" s="1841"/>
      <c r="R19" s="1841"/>
      <c r="S19" s="1841"/>
      <c r="T19" s="1841"/>
      <c r="U19" s="1841"/>
      <c r="V19" s="1841"/>
      <c r="W19" s="1841"/>
      <c r="X19" s="1841"/>
      <c r="Y19" s="1841"/>
      <c r="Z19" s="1842"/>
      <c r="AA19" s="92" t="s">
        <v>113</v>
      </c>
      <c r="AB19" s="1843" t="s">
        <v>19</v>
      </c>
      <c r="AC19" s="1843"/>
      <c r="AD19" s="1843"/>
      <c r="AE19" s="1843"/>
      <c r="AF19" s="92" t="s">
        <v>113</v>
      </c>
      <c r="AG19" s="1843" t="s">
        <v>20</v>
      </c>
      <c r="AH19" s="1843"/>
      <c r="AI19" s="1843"/>
      <c r="AJ19" s="1844"/>
    </row>
    <row r="20" spans="1:50" ht="19.5" customHeight="1" thickTop="1">
      <c r="A20" s="7"/>
      <c r="B20" s="15" t="s">
        <v>54</v>
      </c>
      <c r="C20" s="1822" t="s">
        <v>11</v>
      </c>
      <c r="D20" s="1822"/>
      <c r="E20" s="1822"/>
      <c r="F20" s="1822"/>
      <c r="G20" s="1822"/>
      <c r="H20" s="1822"/>
      <c r="I20" s="1822"/>
      <c r="J20" s="1822"/>
      <c r="K20" s="1822"/>
      <c r="L20" s="1822"/>
      <c r="M20" s="1822"/>
      <c r="N20" s="1822"/>
      <c r="O20" s="1822"/>
      <c r="P20" s="1822"/>
      <c r="Q20" s="1822"/>
      <c r="R20" s="1822"/>
      <c r="S20" s="1822"/>
      <c r="T20" s="1822"/>
      <c r="U20" s="1822"/>
      <c r="V20" s="1822"/>
      <c r="W20" s="1822"/>
      <c r="X20" s="1822"/>
      <c r="Y20" s="1822"/>
      <c r="Z20" s="1823"/>
      <c r="AA20" s="90" t="s">
        <v>113</v>
      </c>
      <c r="AB20" s="16" t="s">
        <v>13</v>
      </c>
      <c r="AC20" s="19"/>
      <c r="AD20" s="19"/>
      <c r="AE20" s="17"/>
      <c r="AF20" s="90" t="s">
        <v>113</v>
      </c>
      <c r="AG20" s="16" t="s">
        <v>14</v>
      </c>
      <c r="AH20" s="18"/>
      <c r="AI20" s="19"/>
      <c r="AJ20" s="20"/>
    </row>
    <row r="21" spans="1:50" ht="21" customHeight="1">
      <c r="A21" s="7"/>
      <c r="B21" s="35"/>
      <c r="C21" s="1834" t="s">
        <v>631</v>
      </c>
      <c r="D21" s="1834"/>
      <c r="E21" s="1834"/>
      <c r="F21" s="1834"/>
      <c r="G21" s="1834"/>
      <c r="H21" s="1834"/>
      <c r="I21" s="1834"/>
      <c r="J21" s="1834"/>
      <c r="K21" s="1834"/>
      <c r="L21" s="1834"/>
      <c r="M21" s="1834"/>
      <c r="N21" s="1834"/>
      <c r="O21" s="1834"/>
      <c r="P21" s="1834"/>
      <c r="Q21" s="1834"/>
      <c r="R21" s="1834"/>
      <c r="S21" s="1834"/>
      <c r="T21" s="1834"/>
      <c r="U21" s="1834"/>
      <c r="V21" s="1834"/>
      <c r="W21" s="1834"/>
      <c r="X21" s="1834"/>
      <c r="Y21" s="1834"/>
      <c r="Z21" s="1835"/>
      <c r="AA21" s="91" t="s">
        <v>113</v>
      </c>
      <c r="AB21" s="37" t="s">
        <v>13</v>
      </c>
      <c r="AC21" s="38"/>
      <c r="AD21" s="38"/>
      <c r="AE21" s="39"/>
      <c r="AF21" s="91" t="s">
        <v>113</v>
      </c>
      <c r="AG21" s="37" t="s">
        <v>14</v>
      </c>
      <c r="AH21" s="40"/>
      <c r="AI21" s="38"/>
      <c r="AJ21" s="41"/>
    </row>
    <row r="22" spans="1:50" ht="33.75" customHeight="1">
      <c r="A22" s="7"/>
      <c r="B22" s="1824" t="s">
        <v>55</v>
      </c>
      <c r="C22" s="36" t="s">
        <v>117</v>
      </c>
      <c r="D22" s="1826" t="s">
        <v>119</v>
      </c>
      <c r="E22" s="1826"/>
      <c r="F22" s="1826"/>
      <c r="G22" s="1826"/>
      <c r="H22" s="1826"/>
      <c r="I22" s="1826"/>
      <c r="J22" s="1826"/>
      <c r="K22" s="1826"/>
      <c r="L22" s="1826"/>
      <c r="M22" s="1826"/>
      <c r="N22" s="1826"/>
      <c r="O22" s="1826"/>
      <c r="P22" s="1826"/>
      <c r="Q22" s="1826"/>
      <c r="R22" s="1826"/>
      <c r="S22" s="1826"/>
      <c r="T22" s="1826"/>
      <c r="U22" s="1826"/>
      <c r="V22" s="1826"/>
      <c r="W22" s="1826"/>
      <c r="X22" s="1826"/>
      <c r="Y22" s="1826"/>
      <c r="Z22" s="1827"/>
      <c r="AA22" s="94"/>
      <c r="AB22" s="1828"/>
      <c r="AC22" s="1828"/>
      <c r="AD22" s="1828"/>
      <c r="AE22" s="1828"/>
      <c r="AF22" s="93"/>
      <c r="AG22" s="1829"/>
      <c r="AH22" s="1829"/>
      <c r="AI22" s="1829"/>
      <c r="AJ22" s="1830"/>
    </row>
    <row r="23" spans="1:50" ht="45.75" customHeight="1">
      <c r="A23" s="7"/>
      <c r="B23" s="1825"/>
      <c r="C23" s="95" t="s">
        <v>118</v>
      </c>
      <c r="D23" s="1831" t="s">
        <v>169</v>
      </c>
      <c r="E23" s="1831"/>
      <c r="F23" s="1831"/>
      <c r="G23" s="1831"/>
      <c r="H23" s="1831"/>
      <c r="I23" s="1831"/>
      <c r="J23" s="1831"/>
      <c r="K23" s="1831"/>
      <c r="L23" s="1831"/>
      <c r="M23" s="1831"/>
      <c r="N23" s="1831"/>
      <c r="O23" s="1831"/>
      <c r="P23" s="1831"/>
      <c r="Q23" s="1831"/>
      <c r="R23" s="1831"/>
      <c r="S23" s="1831"/>
      <c r="T23" s="1831"/>
      <c r="U23" s="1831"/>
      <c r="V23" s="1831"/>
      <c r="W23" s="1831"/>
      <c r="X23" s="1831"/>
      <c r="Y23" s="1831"/>
      <c r="Z23" s="1832"/>
      <c r="AA23" s="96"/>
      <c r="AB23" s="76"/>
      <c r="AC23" s="76"/>
      <c r="AD23" s="76"/>
      <c r="AE23" s="26"/>
      <c r="AF23" s="27"/>
      <c r="AG23" s="1833"/>
      <c r="AH23" s="1833"/>
      <c r="AI23" s="1833"/>
      <c r="AJ23" s="29"/>
    </row>
    <row r="24" spans="1:50" ht="21" customHeight="1" thickBot="1">
      <c r="A24" s="7"/>
      <c r="B24" s="42" t="s">
        <v>120</v>
      </c>
      <c r="C24" s="1817" t="s">
        <v>115</v>
      </c>
      <c r="D24" s="1817"/>
      <c r="E24" s="1817"/>
      <c r="F24" s="1817"/>
      <c r="G24" s="1817"/>
      <c r="H24" s="1817"/>
      <c r="I24" s="1817"/>
      <c r="J24" s="1817"/>
      <c r="K24" s="1817"/>
      <c r="L24" s="1817"/>
      <c r="M24" s="1817"/>
      <c r="N24" s="1817"/>
      <c r="O24" s="1817"/>
      <c r="P24" s="1817"/>
      <c r="Q24" s="1817"/>
      <c r="R24" s="1817"/>
      <c r="S24" s="1817"/>
      <c r="T24" s="1817"/>
      <c r="U24" s="1817"/>
      <c r="V24" s="1817"/>
      <c r="W24" s="1817"/>
      <c r="X24" s="1817"/>
      <c r="Y24" s="1817"/>
      <c r="Z24" s="1818"/>
      <c r="AA24" s="75" t="s">
        <v>113</v>
      </c>
      <c r="AB24" s="1819" t="s">
        <v>13</v>
      </c>
      <c r="AC24" s="1820"/>
      <c r="AD24" s="1820"/>
      <c r="AE24" s="1820"/>
      <c r="AF24" s="75" t="s">
        <v>113</v>
      </c>
      <c r="AG24" s="1819" t="s">
        <v>14</v>
      </c>
      <c r="AH24" s="1820"/>
      <c r="AI24" s="1820"/>
      <c r="AJ24" s="1821"/>
    </row>
    <row r="25" spans="1:50" ht="11.25" customHeight="1">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row>
    <row r="26" spans="1:50" ht="18" customHeight="1">
      <c r="B26" s="45" t="s">
        <v>187</v>
      </c>
      <c r="D26" s="46"/>
      <c r="E26" s="47"/>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12"/>
      <c r="AJ26" s="12"/>
      <c r="AK26" s="12"/>
      <c r="AL26" s="12"/>
      <c r="AM26" s="12"/>
      <c r="AN26" s="12"/>
      <c r="AO26" s="12"/>
      <c r="AP26" s="12"/>
      <c r="AQ26" s="12"/>
      <c r="AR26" s="12"/>
      <c r="AS26" s="12"/>
      <c r="AT26" s="12"/>
      <c r="AU26" s="12"/>
      <c r="AV26" s="12"/>
      <c r="AW26" s="12"/>
      <c r="AX26" s="12"/>
    </row>
    <row r="27" spans="1:50" ht="15" customHeight="1"/>
    <row r="28" spans="1:50" ht="15" customHeight="1"/>
    <row r="29" spans="1:50" ht="15" customHeight="1"/>
    <row r="30" spans="1:50" ht="15" customHeight="1"/>
    <row r="31" spans="1:50" ht="15" customHeight="1"/>
    <row r="32" spans="1:50" ht="15" customHeight="1"/>
    <row r="33" ht="15" customHeight="1"/>
    <row r="34" ht="15" customHeight="1"/>
    <row r="35" ht="15" customHeight="1"/>
  </sheetData>
  <mergeCells count="38">
    <mergeCell ref="C6:Z6"/>
    <mergeCell ref="A1:AJ1"/>
    <mergeCell ref="A2:AJ2"/>
    <mergeCell ref="B3:AJ3"/>
    <mergeCell ref="C5:Z5"/>
    <mergeCell ref="AA5:AJ5"/>
    <mergeCell ref="C16:Z16"/>
    <mergeCell ref="AB16:AE16"/>
    <mergeCell ref="AG16:AJ16"/>
    <mergeCell ref="B7:B8"/>
    <mergeCell ref="C7:Z8"/>
    <mergeCell ref="B9:B10"/>
    <mergeCell ref="C9:Z10"/>
    <mergeCell ref="C12:Z12"/>
    <mergeCell ref="AA12:AJ12"/>
    <mergeCell ref="C13:Z13"/>
    <mergeCell ref="C14:Z14"/>
    <mergeCell ref="C15:Z15"/>
    <mergeCell ref="AB15:AE15"/>
    <mergeCell ref="AG15:AJ15"/>
    <mergeCell ref="C17:Z17"/>
    <mergeCell ref="AB17:AE17"/>
    <mergeCell ref="AG17:AJ17"/>
    <mergeCell ref="C18:Z18"/>
    <mergeCell ref="C19:Z19"/>
    <mergeCell ref="AB19:AE19"/>
    <mergeCell ref="AG19:AJ19"/>
    <mergeCell ref="C24:Z24"/>
    <mergeCell ref="AB24:AE24"/>
    <mergeCell ref="AG24:AJ24"/>
    <mergeCell ref="C20:Z20"/>
    <mergeCell ref="B22:B23"/>
    <mergeCell ref="D22:Z22"/>
    <mergeCell ref="AB22:AE22"/>
    <mergeCell ref="AG22:AJ22"/>
    <mergeCell ref="D23:Z23"/>
    <mergeCell ref="AG23:AI23"/>
    <mergeCell ref="C21:Z21"/>
  </mergeCells>
  <phoneticPr fontId="7"/>
  <dataValidations count="1">
    <dataValidation type="list" allowBlank="1" showInputMessage="1" showErrorMessage="1" sqref="AF13:AF21 AA6:AA10 AF6:AF10 AA13:AA21 AA24 AF24">
      <formula1>"(　),(〇)"</formula1>
    </dataValidation>
  </dataValidations>
  <printOptions horizontalCentered="1"/>
  <pageMargins left="0.35433070866141736" right="0.35433070866141736" top="0.39370078740157483" bottom="0.35433070866141736" header="0.15748031496062992" footer="0.15748031496062992"/>
  <pageSetup paperSize="9" orientation="portrait" r:id="rId1"/>
  <headerFooter alignWithMargins="0">
    <oddFooter>&amp;C-会計&amp;A-</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59"/>
  <sheetViews>
    <sheetView view="pageBreakPreview" zoomScaleNormal="100" zoomScaleSheetLayoutView="100" zoomScalePageLayoutView="70" workbookViewId="0">
      <selection activeCell="AC35" sqref="AC35:AJ35"/>
    </sheetView>
  </sheetViews>
  <sheetFormatPr defaultColWidth="9" defaultRowHeight="13.5"/>
  <cols>
    <col min="1" max="1" width="13.375" style="300" customWidth="1"/>
    <col min="2" max="2" width="3" style="300" customWidth="1"/>
    <col min="3" max="26" width="2.625" style="300" customWidth="1"/>
    <col min="27" max="27" width="3" style="300" customWidth="1"/>
    <col min="28" max="31" width="2.625" style="300" customWidth="1"/>
    <col min="32" max="32" width="3" style="300" customWidth="1"/>
    <col min="33" max="37" width="2.625" style="300" customWidth="1"/>
    <col min="38" max="42" width="2.5" style="300" customWidth="1"/>
    <col min="43" max="73" width="2.625" style="300" customWidth="1"/>
    <col min="74" max="16384" width="9" style="300"/>
  </cols>
  <sheetData>
    <row r="1" spans="1:38" ht="25.5" customHeight="1">
      <c r="A1" s="1863" t="s">
        <v>249</v>
      </c>
      <c r="B1" s="1864"/>
      <c r="C1" s="1864"/>
      <c r="D1" s="1864"/>
      <c r="E1" s="1864"/>
      <c r="F1" s="1864"/>
      <c r="G1" s="1864"/>
      <c r="H1" s="1864"/>
      <c r="I1" s="1864"/>
      <c r="J1" s="1864"/>
      <c r="K1" s="1864"/>
      <c r="L1" s="1864"/>
      <c r="M1" s="1864"/>
      <c r="N1" s="1864"/>
      <c r="O1" s="1864"/>
      <c r="P1" s="1864"/>
      <c r="Q1" s="1864"/>
      <c r="R1" s="1864"/>
      <c r="S1" s="1864"/>
      <c r="T1" s="1864"/>
      <c r="U1" s="1864"/>
      <c r="V1" s="1864"/>
      <c r="W1" s="1864"/>
      <c r="X1" s="1865"/>
      <c r="Y1" s="421"/>
      <c r="Z1" s="421"/>
      <c r="AA1" s="421"/>
      <c r="AB1" s="299"/>
      <c r="AC1" s="299"/>
      <c r="AD1" s="299"/>
      <c r="AE1" s="299"/>
      <c r="AF1" s="299"/>
      <c r="AG1" s="299"/>
      <c r="AH1" s="299"/>
      <c r="AI1" s="299"/>
      <c r="AJ1" s="299"/>
      <c r="AK1" s="299"/>
    </row>
    <row r="2" spans="1:38" ht="25.5" customHeight="1" thickBot="1">
      <c r="A2" s="1866" t="s">
        <v>250</v>
      </c>
      <c r="B2" s="1867"/>
      <c r="C2" s="1867"/>
      <c r="D2" s="1867"/>
      <c r="E2" s="1867"/>
      <c r="F2" s="1867"/>
      <c r="G2" s="1867"/>
      <c r="H2" s="1867"/>
      <c r="I2" s="1867"/>
      <c r="J2" s="1867"/>
      <c r="K2" s="1867"/>
      <c r="L2" s="1867"/>
      <c r="M2" s="1867"/>
      <c r="N2" s="1867"/>
      <c r="O2" s="1867"/>
      <c r="P2" s="1867"/>
      <c r="Q2" s="1867"/>
      <c r="R2" s="1867"/>
      <c r="S2" s="1867"/>
      <c r="T2" s="1867"/>
      <c r="U2" s="1867"/>
      <c r="V2" s="1867"/>
      <c r="W2" s="1867"/>
      <c r="X2" s="1868"/>
      <c r="Y2" s="421"/>
      <c r="Z2" s="421"/>
      <c r="AA2" s="421"/>
      <c r="AB2" s="299"/>
      <c r="AC2" s="299"/>
      <c r="AD2" s="299"/>
      <c r="AE2" s="299"/>
      <c r="AF2" s="299"/>
      <c r="AG2" s="299"/>
      <c r="AH2" s="299"/>
      <c r="AI2" s="299"/>
      <c r="AJ2" s="299"/>
      <c r="AK2" s="299"/>
    </row>
    <row r="3" spans="1:38" ht="4.5" customHeight="1"/>
    <row r="4" spans="1:38" ht="21" customHeight="1">
      <c r="A4" s="1297" t="s">
        <v>651</v>
      </c>
      <c r="B4" s="1297"/>
      <c r="C4" s="1297"/>
      <c r="D4" s="1297"/>
      <c r="E4" s="1297"/>
      <c r="F4" s="1297"/>
      <c r="G4" s="1297"/>
      <c r="H4" s="1297"/>
      <c r="I4" s="1297"/>
      <c r="J4" s="1297"/>
      <c r="K4" s="1297"/>
      <c r="L4" s="1297"/>
      <c r="M4" s="1297"/>
      <c r="N4" s="1297"/>
      <c r="O4" s="1297"/>
      <c r="P4" s="1297"/>
      <c r="Q4" s="1297"/>
      <c r="R4" s="1297"/>
      <c r="S4" s="1297"/>
      <c r="T4" s="1297"/>
      <c r="U4" s="1297"/>
      <c r="V4" s="1297"/>
      <c r="W4" s="1297"/>
      <c r="X4" s="1297"/>
      <c r="Y4" s="1297"/>
      <c r="Z4" s="1297"/>
      <c r="AA4" s="1297"/>
      <c r="AB4" s="1297"/>
      <c r="AC4" s="1297"/>
      <c r="AD4" s="1297"/>
      <c r="AE4" s="1297"/>
      <c r="AF4" s="1297"/>
      <c r="AG4" s="1297"/>
      <c r="AH4" s="1297"/>
      <c r="AI4" s="1297"/>
      <c r="AJ4" s="1297"/>
      <c r="AK4" s="1297"/>
    </row>
    <row r="5" spans="1:38" ht="4.5" customHeight="1" thickBot="1">
      <c r="A5" s="305"/>
      <c r="B5" s="301"/>
      <c r="C5" s="301"/>
      <c r="D5" s="301"/>
      <c r="E5" s="301"/>
      <c r="F5" s="301"/>
      <c r="G5" s="305"/>
      <c r="H5" s="305"/>
      <c r="I5" s="305"/>
      <c r="J5" s="305"/>
      <c r="K5" s="305"/>
      <c r="L5" s="305"/>
      <c r="M5" s="305"/>
      <c r="N5" s="305"/>
      <c r="O5" s="305"/>
      <c r="P5" s="305"/>
      <c r="Q5" s="305"/>
      <c r="R5" s="305"/>
      <c r="S5" s="305"/>
      <c r="T5" s="305"/>
      <c r="U5" s="305"/>
      <c r="V5" s="305"/>
      <c r="W5" s="305"/>
      <c r="X5" s="305"/>
      <c r="Y5" s="305"/>
      <c r="Z5" s="305"/>
      <c r="AA5" s="305"/>
      <c r="AB5" s="305"/>
      <c r="AC5" s="305"/>
      <c r="AD5" s="305"/>
      <c r="AE5" s="305"/>
      <c r="AF5" s="305"/>
      <c r="AG5" s="305"/>
      <c r="AH5" s="305"/>
      <c r="AI5" s="305"/>
      <c r="AJ5" s="305"/>
      <c r="AK5" s="305"/>
    </row>
    <row r="6" spans="1:38" ht="21" customHeight="1" thickBot="1">
      <c r="A6" s="498"/>
      <c r="B6" s="1869" t="s">
        <v>29</v>
      </c>
      <c r="C6" s="1182"/>
      <c r="D6" s="1182"/>
      <c r="E6" s="1182"/>
      <c r="F6" s="1182"/>
      <c r="G6" s="1182"/>
      <c r="H6" s="1182"/>
      <c r="I6" s="1182"/>
      <c r="J6" s="1182"/>
      <c r="K6" s="1183"/>
      <c r="L6" s="1869" t="s">
        <v>30</v>
      </c>
      <c r="M6" s="1182"/>
      <c r="N6" s="1182"/>
      <c r="O6" s="1182"/>
      <c r="P6" s="1182"/>
      <c r="Q6" s="1182"/>
      <c r="R6" s="1182"/>
      <c r="S6" s="1182"/>
      <c r="T6" s="1182"/>
      <c r="U6" s="1182"/>
      <c r="V6" s="1182"/>
      <c r="W6" s="1182"/>
      <c r="X6" s="1182"/>
      <c r="Y6" s="1182"/>
      <c r="Z6" s="1182"/>
      <c r="AA6" s="1183"/>
      <c r="AB6" s="1869" t="s">
        <v>31</v>
      </c>
      <c r="AC6" s="1182"/>
      <c r="AD6" s="1182"/>
      <c r="AE6" s="1182"/>
      <c r="AF6" s="1182"/>
      <c r="AG6" s="1182"/>
      <c r="AH6" s="1182"/>
      <c r="AI6" s="1182"/>
      <c r="AJ6" s="1182"/>
      <c r="AK6" s="1870"/>
    </row>
    <row r="7" spans="1:38" ht="18" customHeight="1" thickTop="1" thickBot="1">
      <c r="A7" s="1342" t="s">
        <v>104</v>
      </c>
      <c r="B7" s="1871" t="s">
        <v>147</v>
      </c>
      <c r="C7" s="1872"/>
      <c r="D7" s="1872"/>
      <c r="E7" s="1872"/>
      <c r="F7" s="1872"/>
      <c r="G7" s="1872"/>
      <c r="H7" s="1872"/>
      <c r="I7" s="1872"/>
      <c r="J7" s="1872"/>
      <c r="K7" s="1873"/>
      <c r="L7" s="1877" t="s">
        <v>665</v>
      </c>
      <c r="M7" s="1878"/>
      <c r="N7" s="1878"/>
      <c r="O7" s="1878"/>
      <c r="P7" s="1878"/>
      <c r="Q7" s="1878"/>
      <c r="R7" s="1878"/>
      <c r="S7" s="1878"/>
      <c r="T7" s="1878"/>
      <c r="U7" s="1878"/>
      <c r="V7" s="1878"/>
      <c r="W7" s="1878"/>
      <c r="X7" s="1878"/>
      <c r="Y7" s="1878"/>
      <c r="Z7" s="1878"/>
      <c r="AA7" s="1879"/>
      <c r="AB7" s="301"/>
      <c r="AC7" s="1883">
        <f>【入力シートⅡ】加算見込額積算表!M60</f>
        <v>0</v>
      </c>
      <c r="AD7" s="1883"/>
      <c r="AE7" s="1883"/>
      <c r="AF7" s="1883"/>
      <c r="AG7" s="1883"/>
      <c r="AH7" s="1883"/>
      <c r="AI7" s="1883"/>
      <c r="AJ7" s="1883"/>
      <c r="AK7" s="1885" t="s">
        <v>3</v>
      </c>
    </row>
    <row r="8" spans="1:38" ht="18" customHeight="1">
      <c r="A8" s="1363"/>
      <c r="B8" s="1874"/>
      <c r="C8" s="1875"/>
      <c r="D8" s="1875"/>
      <c r="E8" s="1875"/>
      <c r="F8" s="1875"/>
      <c r="G8" s="1875"/>
      <c r="H8" s="1875"/>
      <c r="I8" s="1875"/>
      <c r="J8" s="1875"/>
      <c r="K8" s="1876"/>
      <c r="L8" s="1880"/>
      <c r="M8" s="1881"/>
      <c r="N8" s="1881"/>
      <c r="O8" s="1881"/>
      <c r="P8" s="1881"/>
      <c r="Q8" s="1881"/>
      <c r="R8" s="1881"/>
      <c r="S8" s="1881"/>
      <c r="T8" s="1881"/>
      <c r="U8" s="1881"/>
      <c r="V8" s="1881"/>
      <c r="W8" s="1881"/>
      <c r="X8" s="1881"/>
      <c r="Y8" s="1881"/>
      <c r="Z8" s="1881"/>
      <c r="AA8" s="1882"/>
      <c r="AB8" s="301"/>
      <c r="AC8" s="1884"/>
      <c r="AD8" s="1884"/>
      <c r="AE8" s="1884"/>
      <c r="AF8" s="1884"/>
      <c r="AG8" s="1884"/>
      <c r="AH8" s="1884"/>
      <c r="AI8" s="1884"/>
      <c r="AJ8" s="1884"/>
      <c r="AK8" s="1886"/>
    </row>
    <row r="9" spans="1:38" ht="33" customHeight="1" thickBot="1">
      <c r="A9" s="1342" t="s">
        <v>105</v>
      </c>
      <c r="B9" s="1887" t="s">
        <v>32</v>
      </c>
      <c r="C9" s="1888"/>
      <c r="D9" s="1888"/>
      <c r="E9" s="1888"/>
      <c r="F9" s="1888"/>
      <c r="G9" s="1888"/>
      <c r="H9" s="1888"/>
      <c r="I9" s="1888"/>
      <c r="J9" s="1888"/>
      <c r="K9" s="1889"/>
      <c r="L9" s="1893" t="s">
        <v>648</v>
      </c>
      <c r="M9" s="1894"/>
      <c r="N9" s="1894"/>
      <c r="O9" s="1894"/>
      <c r="P9" s="1894"/>
      <c r="Q9" s="1894"/>
      <c r="R9" s="1894"/>
      <c r="S9" s="1894"/>
      <c r="T9" s="1894"/>
      <c r="U9" s="1894"/>
      <c r="V9" s="1894"/>
      <c r="W9" s="1894"/>
      <c r="X9" s="1894"/>
      <c r="Y9" s="1894"/>
      <c r="Z9" s="1894"/>
      <c r="AA9" s="1895"/>
      <c r="AB9" s="499"/>
      <c r="AC9" s="1899">
        <f>【入力シートⅠ】基礎数値!F35</f>
        <v>0</v>
      </c>
      <c r="AD9" s="1899"/>
      <c r="AE9" s="1899"/>
      <c r="AF9" s="1899"/>
      <c r="AG9" s="1899"/>
      <c r="AH9" s="1899"/>
      <c r="AI9" s="1899"/>
      <c r="AJ9" s="1899"/>
      <c r="AK9" s="1885" t="s">
        <v>60</v>
      </c>
    </row>
    <row r="10" spans="1:38" ht="18" customHeight="1" thickBot="1">
      <c r="A10" s="1345"/>
      <c r="B10" s="1890"/>
      <c r="C10" s="1891"/>
      <c r="D10" s="1891"/>
      <c r="E10" s="1891"/>
      <c r="F10" s="1891"/>
      <c r="G10" s="1891"/>
      <c r="H10" s="1891"/>
      <c r="I10" s="1891"/>
      <c r="J10" s="1891"/>
      <c r="K10" s="1892"/>
      <c r="L10" s="1896"/>
      <c r="M10" s="1897"/>
      <c r="N10" s="1897"/>
      <c r="O10" s="1897"/>
      <c r="P10" s="1897"/>
      <c r="Q10" s="1897"/>
      <c r="R10" s="1897"/>
      <c r="S10" s="1897"/>
      <c r="T10" s="1897"/>
      <c r="U10" s="1897"/>
      <c r="V10" s="1897"/>
      <c r="W10" s="1897"/>
      <c r="X10" s="1897"/>
      <c r="Y10" s="1897"/>
      <c r="Z10" s="1897"/>
      <c r="AA10" s="1898"/>
      <c r="AB10" s="500"/>
      <c r="AC10" s="1900"/>
      <c r="AD10" s="1900"/>
      <c r="AE10" s="1900"/>
      <c r="AF10" s="1900"/>
      <c r="AG10" s="1900"/>
      <c r="AH10" s="1900"/>
      <c r="AI10" s="1900"/>
      <c r="AJ10" s="1900"/>
      <c r="AK10" s="1901"/>
    </row>
    <row r="11" spans="1:38" ht="9" customHeight="1">
      <c r="B11" s="439"/>
      <c r="C11" s="1902"/>
      <c r="D11" s="1902"/>
      <c r="E11" s="1902"/>
      <c r="F11" s="1902"/>
      <c r="G11" s="1902"/>
      <c r="H11" s="1902"/>
      <c r="I11" s="1902"/>
      <c r="J11" s="1902"/>
      <c r="K11" s="1902"/>
      <c r="L11" s="1902"/>
      <c r="M11" s="1902"/>
      <c r="N11" s="1902"/>
      <c r="O11" s="1902"/>
      <c r="P11" s="1902"/>
      <c r="Q11" s="1902"/>
      <c r="R11" s="1902"/>
      <c r="S11" s="1902"/>
      <c r="T11" s="1902"/>
      <c r="U11" s="1902"/>
      <c r="V11" s="1902"/>
      <c r="W11" s="1902"/>
      <c r="X11" s="1902"/>
      <c r="Y11" s="1902"/>
      <c r="Z11" s="1902"/>
      <c r="AA11" s="1902"/>
      <c r="AB11" s="1902"/>
      <c r="AC11" s="1902"/>
      <c r="AD11" s="1902"/>
      <c r="AE11" s="1902"/>
      <c r="AF11" s="1902"/>
      <c r="AG11" s="1902"/>
      <c r="AH11" s="1902"/>
      <c r="AI11" s="1902"/>
      <c r="AJ11" s="1902"/>
      <c r="AK11" s="1902"/>
      <c r="AL11" s="1902"/>
    </row>
    <row r="12" spans="1:38" ht="21" customHeight="1">
      <c r="A12" s="1297" t="s">
        <v>652</v>
      </c>
      <c r="B12" s="1297"/>
      <c r="C12" s="1297"/>
      <c r="D12" s="1297"/>
      <c r="E12" s="1297"/>
      <c r="F12" s="1297"/>
      <c r="G12" s="1297"/>
      <c r="H12" s="1297"/>
      <c r="I12" s="1297"/>
      <c r="J12" s="1297"/>
      <c r="K12" s="1297"/>
      <c r="L12" s="1297"/>
      <c r="M12" s="1297"/>
      <c r="N12" s="1297"/>
      <c r="O12" s="1297"/>
      <c r="P12" s="1297"/>
      <c r="Q12" s="1297"/>
      <c r="R12" s="1297"/>
      <c r="S12" s="1297"/>
      <c r="T12" s="1297"/>
      <c r="U12" s="1297"/>
      <c r="V12" s="1297"/>
      <c r="W12" s="1297"/>
      <c r="X12" s="1297"/>
      <c r="Y12" s="1297"/>
      <c r="Z12" s="1297"/>
      <c r="AA12" s="1297"/>
      <c r="AB12" s="1297"/>
      <c r="AC12" s="1297"/>
      <c r="AD12" s="1297"/>
      <c r="AE12" s="1297"/>
      <c r="AF12" s="1297"/>
      <c r="AG12" s="1297"/>
      <c r="AH12" s="1297"/>
      <c r="AI12" s="1297"/>
      <c r="AJ12" s="1297"/>
      <c r="AK12" s="1297"/>
    </row>
    <row r="13" spans="1:38" ht="4.5" customHeight="1" thickBot="1">
      <c r="A13" s="301"/>
      <c r="B13" s="305"/>
      <c r="C13" s="301"/>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row>
    <row r="14" spans="1:38" ht="21" customHeight="1" thickBot="1">
      <c r="A14" s="440"/>
      <c r="B14" s="1869" t="s">
        <v>33</v>
      </c>
      <c r="C14" s="1182"/>
      <c r="D14" s="1182"/>
      <c r="E14" s="1182"/>
      <c r="F14" s="1182"/>
      <c r="G14" s="1182"/>
      <c r="H14" s="1182"/>
      <c r="I14" s="1182"/>
      <c r="J14" s="1182"/>
      <c r="K14" s="1182"/>
      <c r="L14" s="1182"/>
      <c r="M14" s="1182"/>
      <c r="N14" s="1182"/>
      <c r="O14" s="1182"/>
      <c r="P14" s="1182"/>
      <c r="Q14" s="1182"/>
      <c r="R14" s="1182"/>
      <c r="S14" s="1182"/>
      <c r="T14" s="1182"/>
      <c r="U14" s="1182"/>
      <c r="V14" s="1182"/>
      <c r="W14" s="1182"/>
      <c r="X14" s="1182"/>
      <c r="Y14" s="1182"/>
      <c r="Z14" s="1182"/>
      <c r="AA14" s="1183"/>
      <c r="AB14" s="1182" t="s">
        <v>36</v>
      </c>
      <c r="AC14" s="1182"/>
      <c r="AD14" s="1182"/>
      <c r="AE14" s="1182"/>
      <c r="AF14" s="1182"/>
      <c r="AG14" s="1182"/>
      <c r="AH14" s="1182"/>
      <c r="AI14" s="1182"/>
      <c r="AJ14" s="1182"/>
      <c r="AK14" s="1870"/>
    </row>
    <row r="15" spans="1:38" ht="21" customHeight="1" thickTop="1">
      <c r="A15" s="1903" t="s">
        <v>172</v>
      </c>
      <c r="B15" s="1906" t="s">
        <v>188</v>
      </c>
      <c r="C15" s="1907"/>
      <c r="D15" s="1908" t="s">
        <v>171</v>
      </c>
      <c r="E15" s="1909"/>
      <c r="F15" s="1909"/>
      <c r="G15" s="1909"/>
      <c r="H15" s="1909"/>
      <c r="I15" s="1909"/>
      <c r="J15" s="1909"/>
      <c r="K15" s="1909"/>
      <c r="L15" s="1909"/>
      <c r="M15" s="1909"/>
      <c r="N15" s="1909"/>
      <c r="O15" s="1909"/>
      <c r="P15" s="1909"/>
      <c r="Q15" s="1909"/>
      <c r="R15" s="1909"/>
      <c r="S15" s="1909"/>
      <c r="T15" s="1909"/>
      <c r="U15" s="1909"/>
      <c r="V15" s="1909"/>
      <c r="W15" s="1909"/>
      <c r="X15" s="1909"/>
      <c r="Y15" s="1909"/>
      <c r="Z15" s="1909"/>
      <c r="AA15" s="1910"/>
      <c r="AB15" s="463"/>
      <c r="AC15" s="1911"/>
      <c r="AD15" s="1911"/>
      <c r="AE15" s="1911"/>
      <c r="AF15" s="1911"/>
      <c r="AG15" s="1911"/>
      <c r="AH15" s="1911"/>
      <c r="AI15" s="1911"/>
      <c r="AJ15" s="1911"/>
      <c r="AK15" s="488"/>
    </row>
    <row r="16" spans="1:38" ht="15" customHeight="1">
      <c r="A16" s="1904"/>
      <c r="B16" s="1912" t="s">
        <v>649</v>
      </c>
      <c r="C16" s="1913"/>
      <c r="D16" s="1913"/>
      <c r="E16" s="1913"/>
      <c r="F16" s="1913"/>
      <c r="G16" s="1913"/>
      <c r="H16" s="1913"/>
      <c r="I16" s="1913"/>
      <c r="J16" s="443" t="s">
        <v>189</v>
      </c>
      <c r="K16" s="1913" t="s">
        <v>535</v>
      </c>
      <c r="L16" s="1913"/>
      <c r="M16" s="1913"/>
      <c r="N16" s="1913"/>
      <c r="O16" s="1913"/>
      <c r="P16" s="1913"/>
      <c r="Q16" s="1913"/>
      <c r="R16" s="444" t="s">
        <v>190</v>
      </c>
      <c r="S16" s="1913" t="s">
        <v>650</v>
      </c>
      <c r="T16" s="1913"/>
      <c r="U16" s="1913"/>
      <c r="V16" s="1913"/>
      <c r="W16" s="1913"/>
      <c r="X16" s="1913"/>
      <c r="Y16" s="1913"/>
      <c r="Z16" s="445"/>
      <c r="AA16" s="446"/>
      <c r="AB16" s="447"/>
      <c r="AC16" s="1920">
        <f>C17+L17-T17</f>
        <v>0</v>
      </c>
      <c r="AD16" s="1920"/>
      <c r="AE16" s="1920"/>
      <c r="AF16" s="1920"/>
      <c r="AG16" s="1920"/>
      <c r="AH16" s="1920"/>
      <c r="AI16" s="1920"/>
      <c r="AJ16" s="1920"/>
      <c r="AK16" s="1927" t="s">
        <v>60</v>
      </c>
    </row>
    <row r="17" spans="1:38" ht="21" customHeight="1">
      <c r="A17" s="1904"/>
      <c r="B17" s="448" t="s">
        <v>191</v>
      </c>
      <c r="C17" s="1926">
        <f>【入力シートⅠ】基礎数値!F25</f>
        <v>0</v>
      </c>
      <c r="D17" s="1926"/>
      <c r="E17" s="1926"/>
      <c r="F17" s="1926"/>
      <c r="G17" s="1926"/>
      <c r="H17" s="449" t="s">
        <v>192</v>
      </c>
      <c r="I17" s="449" t="s">
        <v>193</v>
      </c>
      <c r="J17" s="450" t="s">
        <v>194</v>
      </c>
      <c r="K17" s="451" t="s">
        <v>106</v>
      </c>
      <c r="L17" s="1926">
        <f>【入力シートⅠ】基礎数値!F17</f>
        <v>0</v>
      </c>
      <c r="M17" s="1926"/>
      <c r="N17" s="1926"/>
      <c r="O17" s="1926"/>
      <c r="P17" s="451" t="s">
        <v>60</v>
      </c>
      <c r="Q17" s="451" t="s">
        <v>114</v>
      </c>
      <c r="R17" s="452" t="s">
        <v>190</v>
      </c>
      <c r="S17" s="451" t="s">
        <v>191</v>
      </c>
      <c r="T17" s="1926">
        <f>【入力シートⅠ】基礎数値!F22</f>
        <v>0</v>
      </c>
      <c r="U17" s="1926"/>
      <c r="V17" s="1926"/>
      <c r="W17" s="1926"/>
      <c r="X17" s="451" t="s">
        <v>60</v>
      </c>
      <c r="Y17" s="451" t="s">
        <v>193</v>
      </c>
      <c r="Z17" s="452"/>
      <c r="AA17" s="453"/>
      <c r="AB17" s="454"/>
      <c r="AC17" s="1921"/>
      <c r="AD17" s="1921"/>
      <c r="AE17" s="1921"/>
      <c r="AF17" s="1921"/>
      <c r="AG17" s="1921"/>
      <c r="AH17" s="1921"/>
      <c r="AI17" s="1921"/>
      <c r="AJ17" s="1921"/>
      <c r="AK17" s="1928"/>
    </row>
    <row r="18" spans="1:38" ht="21" customHeight="1">
      <c r="A18" s="1904"/>
      <c r="B18" s="1914" t="s">
        <v>195</v>
      </c>
      <c r="C18" s="1915"/>
      <c r="D18" s="1916" t="s">
        <v>196</v>
      </c>
      <c r="E18" s="1916"/>
      <c r="F18" s="1916"/>
      <c r="G18" s="1916"/>
      <c r="H18" s="1916"/>
      <c r="I18" s="1916"/>
      <c r="J18" s="1916"/>
      <c r="K18" s="1916"/>
      <c r="L18" s="1916"/>
      <c r="M18" s="1916"/>
      <c r="N18" s="1916"/>
      <c r="O18" s="1916"/>
      <c r="P18" s="1916"/>
      <c r="Q18" s="1916"/>
      <c r="R18" s="1916"/>
      <c r="S18" s="1916"/>
      <c r="T18" s="1916"/>
      <c r="U18" s="1916"/>
      <c r="V18" s="1916"/>
      <c r="W18" s="1916"/>
      <c r="X18" s="1916"/>
      <c r="Y18" s="1916"/>
      <c r="Z18" s="1916"/>
      <c r="AA18" s="1917"/>
      <c r="AB18" s="301"/>
      <c r="AC18" s="501"/>
      <c r="AD18" s="501"/>
      <c r="AE18" s="501"/>
      <c r="AF18" s="501"/>
      <c r="AG18" s="501"/>
      <c r="AH18" s="501"/>
      <c r="AI18" s="501"/>
      <c r="AJ18" s="502"/>
      <c r="AK18" s="456"/>
    </row>
    <row r="19" spans="1:38" ht="15" customHeight="1">
      <c r="A19" s="1904"/>
      <c r="B19" s="1918" t="s">
        <v>384</v>
      </c>
      <c r="C19" s="1919"/>
      <c r="D19" s="1919"/>
      <c r="E19" s="1919"/>
      <c r="F19" s="1919"/>
      <c r="G19" s="1919"/>
      <c r="H19" s="1919"/>
      <c r="I19" s="1919"/>
      <c r="J19" s="457" t="s">
        <v>197</v>
      </c>
      <c r="K19" s="1919" t="s">
        <v>112</v>
      </c>
      <c r="L19" s="1919"/>
      <c r="M19" s="1919"/>
      <c r="N19" s="1919"/>
      <c r="O19" s="1919"/>
      <c r="P19" s="1919"/>
      <c r="Q19" s="1919"/>
      <c r="R19" s="457" t="s">
        <v>198</v>
      </c>
      <c r="S19" s="1919" t="s">
        <v>123</v>
      </c>
      <c r="T19" s="1919"/>
      <c r="U19" s="1919"/>
      <c r="V19" s="1919"/>
      <c r="W19" s="1919"/>
      <c r="X19" s="1919"/>
      <c r="Y19" s="1919"/>
      <c r="Z19" s="503"/>
      <c r="AA19" s="459"/>
      <c r="AB19" s="447"/>
      <c r="AC19" s="1920">
        <f>C20-L20-T20</f>
        <v>0</v>
      </c>
      <c r="AD19" s="1920"/>
      <c r="AE19" s="1920"/>
      <c r="AF19" s="1920"/>
      <c r="AG19" s="1920"/>
      <c r="AH19" s="1920"/>
      <c r="AI19" s="1920"/>
      <c r="AJ19" s="1920"/>
      <c r="AK19" s="1927" t="s">
        <v>60</v>
      </c>
    </row>
    <row r="20" spans="1:38" ht="21" customHeight="1">
      <c r="A20" s="1904"/>
      <c r="B20" s="460" t="s">
        <v>199</v>
      </c>
      <c r="C20" s="1926">
        <f>【入力シートⅠ】基礎数値!F18</f>
        <v>0</v>
      </c>
      <c r="D20" s="1926"/>
      <c r="E20" s="1926"/>
      <c r="F20" s="1926"/>
      <c r="G20" s="1926"/>
      <c r="H20" s="461" t="s">
        <v>60</v>
      </c>
      <c r="I20" s="461" t="s">
        <v>200</v>
      </c>
      <c r="J20" s="462" t="s">
        <v>197</v>
      </c>
      <c r="K20" s="461" t="s">
        <v>199</v>
      </c>
      <c r="L20" s="1926">
        <f>【入力シートⅠ】基礎数値!F14</f>
        <v>0</v>
      </c>
      <c r="M20" s="1926"/>
      <c r="N20" s="1926"/>
      <c r="O20" s="1926"/>
      <c r="P20" s="461" t="s">
        <v>60</v>
      </c>
      <c r="Q20" s="461" t="s">
        <v>200</v>
      </c>
      <c r="R20" s="462" t="s">
        <v>197</v>
      </c>
      <c r="S20" s="461" t="s">
        <v>199</v>
      </c>
      <c r="T20" s="1926">
        <f>【入力シートⅠ】基礎数値!F15</f>
        <v>0</v>
      </c>
      <c r="U20" s="1926"/>
      <c r="V20" s="1926"/>
      <c r="W20" s="1926"/>
      <c r="X20" s="461" t="s">
        <v>60</v>
      </c>
      <c r="Y20" s="461" t="s">
        <v>200</v>
      </c>
      <c r="Z20" s="1935" t="s">
        <v>201</v>
      </c>
      <c r="AA20" s="1936"/>
      <c r="AB20" s="463"/>
      <c r="AC20" s="1921"/>
      <c r="AD20" s="1921"/>
      <c r="AE20" s="1921"/>
      <c r="AF20" s="1921"/>
      <c r="AG20" s="1921"/>
      <c r="AH20" s="1921"/>
      <c r="AI20" s="1921"/>
      <c r="AJ20" s="1921"/>
      <c r="AK20" s="1928"/>
    </row>
    <row r="21" spans="1:38" ht="21" customHeight="1">
      <c r="A21" s="1904"/>
      <c r="B21" s="1914" t="s">
        <v>202</v>
      </c>
      <c r="C21" s="1915"/>
      <c r="D21" s="1937" t="s">
        <v>149</v>
      </c>
      <c r="E21" s="1937"/>
      <c r="F21" s="1937"/>
      <c r="G21" s="1937"/>
      <c r="H21" s="1937"/>
      <c r="I21" s="1937"/>
      <c r="J21" s="1937"/>
      <c r="K21" s="1937"/>
      <c r="L21" s="1937"/>
      <c r="M21" s="1937"/>
      <c r="N21" s="1937"/>
      <c r="O21" s="1937"/>
      <c r="P21" s="1937"/>
      <c r="Q21" s="1937"/>
      <c r="R21" s="1937"/>
      <c r="S21" s="1937"/>
      <c r="T21" s="1937"/>
      <c r="U21" s="1937"/>
      <c r="V21" s="1937"/>
      <c r="W21" s="1937"/>
      <c r="X21" s="1937"/>
      <c r="Y21" s="1937"/>
      <c r="Z21" s="1937"/>
      <c r="AA21" s="1938"/>
      <c r="AB21" s="464"/>
      <c r="AC21" s="504"/>
      <c r="AD21" s="504"/>
      <c r="AE21" s="504"/>
      <c r="AF21" s="504"/>
      <c r="AG21" s="504"/>
      <c r="AH21" s="504"/>
      <c r="AI21" s="504"/>
      <c r="AJ21" s="505"/>
      <c r="AK21" s="466"/>
    </row>
    <row r="22" spans="1:38" ht="15" customHeight="1">
      <c r="A22" s="1904"/>
      <c r="B22" s="1922" t="s">
        <v>747</v>
      </c>
      <c r="C22" s="1923"/>
      <c r="D22" s="1923"/>
      <c r="E22" s="1923"/>
      <c r="F22" s="1923"/>
      <c r="G22" s="1923"/>
      <c r="H22" s="467"/>
      <c r="I22" s="467" t="s">
        <v>274</v>
      </c>
      <c r="J22" s="467"/>
      <c r="K22" s="467" t="s">
        <v>748</v>
      </c>
      <c r="L22" s="467"/>
      <c r="M22" s="467"/>
      <c r="N22" s="467"/>
      <c r="O22" s="467"/>
      <c r="P22" s="467"/>
      <c r="Q22" s="468" t="s">
        <v>197</v>
      </c>
      <c r="R22" s="468"/>
      <c r="S22" s="1924" t="s">
        <v>124</v>
      </c>
      <c r="T22" s="1924"/>
      <c r="U22" s="1924"/>
      <c r="V22" s="1924"/>
      <c r="W22" s="1924"/>
      <c r="X22" s="468"/>
      <c r="Y22" s="469"/>
      <c r="Z22" s="470"/>
      <c r="AA22" s="471"/>
      <c r="AB22" s="472"/>
      <c r="AC22" s="1929">
        <f>C23+K23-S23</f>
        <v>0</v>
      </c>
      <c r="AD22" s="1929"/>
      <c r="AE22" s="1929"/>
      <c r="AF22" s="1929"/>
      <c r="AG22" s="1929"/>
      <c r="AH22" s="1929"/>
      <c r="AI22" s="1929"/>
      <c r="AJ22" s="1929"/>
      <c r="AK22" s="1931" t="s">
        <v>60</v>
      </c>
    </row>
    <row r="23" spans="1:38" ht="21" customHeight="1">
      <c r="A23" s="1904"/>
      <c r="B23" s="473" t="s">
        <v>106</v>
      </c>
      <c r="C23" s="1925">
        <f>【入力シートⅠ】基礎数値!F24</f>
        <v>0</v>
      </c>
      <c r="D23" s="1925"/>
      <c r="E23" s="1925"/>
      <c r="F23" s="1925"/>
      <c r="G23" s="474" t="s">
        <v>60</v>
      </c>
      <c r="H23" s="474" t="s">
        <v>114</v>
      </c>
      <c r="I23" s="475" t="s">
        <v>274</v>
      </c>
      <c r="J23" s="474" t="s">
        <v>106</v>
      </c>
      <c r="K23" s="1925">
        <f>【入力シートⅠ】基礎数値!F20</f>
        <v>0</v>
      </c>
      <c r="L23" s="1925"/>
      <c r="M23" s="1925"/>
      <c r="N23" s="1925"/>
      <c r="O23" s="474" t="s">
        <v>60</v>
      </c>
      <c r="P23" s="474" t="s">
        <v>114</v>
      </c>
      <c r="Q23" s="476" t="s">
        <v>197</v>
      </c>
      <c r="R23" s="449" t="s">
        <v>106</v>
      </c>
      <c r="S23" s="1926">
        <f>【入力シートⅠ】基礎数値!F12+【入力シートⅠ】基礎数値!F23</f>
        <v>0</v>
      </c>
      <c r="T23" s="1926"/>
      <c r="U23" s="1926"/>
      <c r="V23" s="1926"/>
      <c r="W23" s="1926"/>
      <c r="X23" s="449" t="s">
        <v>60</v>
      </c>
      <c r="Y23" s="449" t="s">
        <v>114</v>
      </c>
      <c r="Z23" s="1933" t="s">
        <v>201</v>
      </c>
      <c r="AA23" s="1934"/>
      <c r="AB23" s="477"/>
      <c r="AC23" s="1930"/>
      <c r="AD23" s="1930"/>
      <c r="AE23" s="1930"/>
      <c r="AF23" s="1930"/>
      <c r="AG23" s="1930"/>
      <c r="AH23" s="1930"/>
      <c r="AI23" s="1930"/>
      <c r="AJ23" s="1930"/>
      <c r="AK23" s="1932"/>
    </row>
    <row r="24" spans="1:38" ht="36" customHeight="1">
      <c r="A24" s="1904"/>
      <c r="B24" s="1951" t="s">
        <v>203</v>
      </c>
      <c r="C24" s="1952"/>
      <c r="D24" s="1953" t="s">
        <v>103</v>
      </c>
      <c r="E24" s="1954"/>
      <c r="F24" s="1954"/>
      <c r="G24" s="1954"/>
      <c r="H24" s="1954"/>
      <c r="I24" s="1954"/>
      <c r="J24" s="1954"/>
      <c r="K24" s="1954"/>
      <c r="L24" s="1954"/>
      <c r="M24" s="1954"/>
      <c r="N24" s="1954"/>
      <c r="O24" s="1954"/>
      <c r="P24" s="1954"/>
      <c r="Q24" s="1954"/>
      <c r="R24" s="1954"/>
      <c r="S24" s="1954"/>
      <c r="T24" s="1954"/>
      <c r="U24" s="1954"/>
      <c r="V24" s="1954"/>
      <c r="W24" s="1954"/>
      <c r="X24" s="1954"/>
      <c r="Y24" s="1954"/>
      <c r="Z24" s="1954"/>
      <c r="AA24" s="1955"/>
      <c r="AB24" s="477"/>
      <c r="AC24" s="1956">
        <f>+【入力シートⅠ】基礎数値!F33</f>
        <v>0</v>
      </c>
      <c r="AD24" s="1956"/>
      <c r="AE24" s="1956"/>
      <c r="AF24" s="1956"/>
      <c r="AG24" s="1956"/>
      <c r="AH24" s="1956"/>
      <c r="AI24" s="1956"/>
      <c r="AJ24" s="1956"/>
      <c r="AK24" s="506" t="s">
        <v>60</v>
      </c>
    </row>
    <row r="25" spans="1:38" ht="18" customHeight="1">
      <c r="A25" s="1904"/>
      <c r="B25" s="1943" t="s">
        <v>204</v>
      </c>
      <c r="C25" s="1944"/>
      <c r="D25" s="1947" t="s">
        <v>523</v>
      </c>
      <c r="E25" s="1947"/>
      <c r="F25" s="1947"/>
      <c r="G25" s="1947"/>
      <c r="H25" s="1947"/>
      <c r="I25" s="1947"/>
      <c r="J25" s="1947"/>
      <c r="K25" s="1947"/>
      <c r="L25" s="1947"/>
      <c r="M25" s="1947"/>
      <c r="N25" s="1947"/>
      <c r="O25" s="1947"/>
      <c r="P25" s="1947"/>
      <c r="Q25" s="1947"/>
      <c r="R25" s="1947"/>
      <c r="S25" s="1947"/>
      <c r="T25" s="1947"/>
      <c r="U25" s="1947"/>
      <c r="V25" s="1947"/>
      <c r="W25" s="1947"/>
      <c r="X25" s="1947"/>
      <c r="Y25" s="1947"/>
      <c r="Z25" s="1947"/>
      <c r="AA25" s="1948"/>
      <c r="AB25" s="464"/>
      <c r="AC25" s="1959">
        <f>【入力シートⅠ】基礎数値!F19</f>
        <v>0</v>
      </c>
      <c r="AD25" s="1959"/>
      <c r="AE25" s="1959"/>
      <c r="AF25" s="1959"/>
      <c r="AG25" s="1959"/>
      <c r="AH25" s="1959"/>
      <c r="AI25" s="1959"/>
      <c r="AJ25" s="1959"/>
      <c r="AK25" s="1939" t="s">
        <v>60</v>
      </c>
    </row>
    <row r="26" spans="1:38" ht="18" customHeight="1">
      <c r="A26" s="1904"/>
      <c r="B26" s="1957"/>
      <c r="C26" s="1958"/>
      <c r="D26" s="1941" t="s">
        <v>251</v>
      </c>
      <c r="E26" s="1941"/>
      <c r="F26" s="1941"/>
      <c r="G26" s="1941"/>
      <c r="H26" s="1941"/>
      <c r="I26" s="1941"/>
      <c r="J26" s="1941"/>
      <c r="K26" s="1941"/>
      <c r="L26" s="1941"/>
      <c r="M26" s="1941"/>
      <c r="N26" s="1941"/>
      <c r="O26" s="1941"/>
      <c r="P26" s="1941"/>
      <c r="Q26" s="1941"/>
      <c r="R26" s="1941"/>
      <c r="S26" s="1941"/>
      <c r="T26" s="1941"/>
      <c r="U26" s="1941"/>
      <c r="V26" s="1941"/>
      <c r="W26" s="1941"/>
      <c r="X26" s="1941"/>
      <c r="Y26" s="1941"/>
      <c r="Z26" s="1941"/>
      <c r="AA26" s="1942"/>
      <c r="AB26" s="478"/>
      <c r="AC26" s="1960"/>
      <c r="AD26" s="1960"/>
      <c r="AE26" s="1960"/>
      <c r="AF26" s="1960"/>
      <c r="AG26" s="1960"/>
      <c r="AH26" s="1960"/>
      <c r="AI26" s="1960"/>
      <c r="AJ26" s="1960"/>
      <c r="AK26" s="1940"/>
    </row>
    <row r="27" spans="1:38" ht="18" customHeight="1">
      <c r="A27" s="1904"/>
      <c r="B27" s="1943" t="s">
        <v>206</v>
      </c>
      <c r="C27" s="1944"/>
      <c r="D27" s="1947" t="s">
        <v>121</v>
      </c>
      <c r="E27" s="1947"/>
      <c r="F27" s="1947"/>
      <c r="G27" s="1947"/>
      <c r="H27" s="1947"/>
      <c r="I27" s="1947"/>
      <c r="J27" s="1947"/>
      <c r="K27" s="1947"/>
      <c r="L27" s="1947"/>
      <c r="M27" s="1947"/>
      <c r="N27" s="1947"/>
      <c r="O27" s="1947"/>
      <c r="P27" s="1947"/>
      <c r="Q27" s="1947"/>
      <c r="R27" s="1947"/>
      <c r="S27" s="1947"/>
      <c r="T27" s="1947"/>
      <c r="U27" s="1947"/>
      <c r="V27" s="1947"/>
      <c r="W27" s="1947"/>
      <c r="X27" s="1947"/>
      <c r="Y27" s="1947"/>
      <c r="Z27" s="1947"/>
      <c r="AA27" s="1948"/>
      <c r="AB27" s="464"/>
      <c r="AC27" s="1949"/>
      <c r="AD27" s="1949"/>
      <c r="AE27" s="1949"/>
      <c r="AF27" s="1949"/>
      <c r="AG27" s="1949"/>
      <c r="AH27" s="1949"/>
      <c r="AI27" s="1949"/>
      <c r="AJ27" s="1949"/>
      <c r="AK27" s="1950" t="s">
        <v>60</v>
      </c>
    </row>
    <row r="28" spans="1:38" ht="18" customHeight="1" thickBot="1">
      <c r="A28" s="1905"/>
      <c r="B28" s="1945"/>
      <c r="C28" s="1946"/>
      <c r="D28" s="1941" t="s">
        <v>251</v>
      </c>
      <c r="E28" s="1941"/>
      <c r="F28" s="1941"/>
      <c r="G28" s="1941"/>
      <c r="H28" s="1941"/>
      <c r="I28" s="1941"/>
      <c r="J28" s="1941"/>
      <c r="K28" s="1941"/>
      <c r="L28" s="1941"/>
      <c r="M28" s="1941"/>
      <c r="N28" s="1941"/>
      <c r="O28" s="1941"/>
      <c r="P28" s="1941"/>
      <c r="Q28" s="1941"/>
      <c r="R28" s="1941"/>
      <c r="S28" s="1941"/>
      <c r="T28" s="1941"/>
      <c r="U28" s="1941"/>
      <c r="V28" s="1941"/>
      <c r="W28" s="1941"/>
      <c r="X28" s="1941"/>
      <c r="Y28" s="1941"/>
      <c r="Z28" s="1941"/>
      <c r="AA28" s="1942"/>
      <c r="AB28" s="479"/>
      <c r="AC28" s="1949"/>
      <c r="AD28" s="1949"/>
      <c r="AE28" s="1949"/>
      <c r="AF28" s="1949"/>
      <c r="AG28" s="1949"/>
      <c r="AH28" s="1949"/>
      <c r="AI28" s="1949"/>
      <c r="AJ28" s="1949"/>
      <c r="AK28" s="1950"/>
    </row>
    <row r="29" spans="1:38" ht="36" customHeight="1" thickTop="1" thickBot="1">
      <c r="A29" s="487"/>
      <c r="B29" s="1966" t="s">
        <v>207</v>
      </c>
      <c r="C29" s="1967"/>
      <c r="D29" s="1968" t="s">
        <v>122</v>
      </c>
      <c r="E29" s="1968"/>
      <c r="F29" s="1968"/>
      <c r="G29" s="1968"/>
      <c r="H29" s="1968"/>
      <c r="I29" s="1968"/>
      <c r="J29" s="1968"/>
      <c r="K29" s="1968"/>
      <c r="L29" s="1968"/>
      <c r="M29" s="1968"/>
      <c r="N29" s="1968"/>
      <c r="O29" s="1968"/>
      <c r="P29" s="1968"/>
      <c r="Q29" s="1968"/>
      <c r="R29" s="1968"/>
      <c r="S29" s="1968"/>
      <c r="T29" s="1968"/>
      <c r="U29" s="1968"/>
      <c r="V29" s="1968"/>
      <c r="W29" s="1968"/>
      <c r="X29" s="1968"/>
      <c r="Y29" s="1968"/>
      <c r="Z29" s="1968"/>
      <c r="AA29" s="1969"/>
      <c r="AB29" s="481"/>
      <c r="AC29" s="1970">
        <f>AC16+AC19+AC22+AC24+AC25+AC27</f>
        <v>0</v>
      </c>
      <c r="AD29" s="1970"/>
      <c r="AE29" s="1970"/>
      <c r="AF29" s="1970"/>
      <c r="AG29" s="1970"/>
      <c r="AH29" s="1970"/>
      <c r="AI29" s="1970"/>
      <c r="AJ29" s="1970"/>
      <c r="AK29" s="482" t="s">
        <v>60</v>
      </c>
    </row>
    <row r="30" spans="1:38" ht="9" customHeight="1">
      <c r="A30" s="497"/>
      <c r="B30" s="1971"/>
      <c r="C30" s="1972"/>
      <c r="D30" s="1972"/>
      <c r="E30" s="1972"/>
      <c r="F30" s="1972"/>
      <c r="G30" s="1972"/>
      <c r="H30" s="1972"/>
      <c r="I30" s="1972"/>
      <c r="J30" s="1972"/>
      <c r="K30" s="1972"/>
      <c r="L30" s="1972"/>
      <c r="M30" s="1972"/>
      <c r="N30" s="1972"/>
      <c r="O30" s="1972"/>
      <c r="P30" s="1972"/>
      <c r="Q30" s="1972"/>
      <c r="R30" s="1972"/>
      <c r="S30" s="1972"/>
      <c r="T30" s="1972"/>
      <c r="U30" s="1972"/>
      <c r="V30" s="1972"/>
      <c r="W30" s="1972"/>
      <c r="X30" s="1972"/>
      <c r="Y30" s="1972"/>
      <c r="Z30" s="1972"/>
      <c r="AA30" s="1972"/>
      <c r="AB30" s="1972"/>
      <c r="AC30" s="1972"/>
      <c r="AD30" s="1972"/>
      <c r="AE30" s="1972"/>
      <c r="AF30" s="1972"/>
      <c r="AG30" s="1972"/>
      <c r="AH30" s="1972"/>
      <c r="AI30" s="1972"/>
      <c r="AJ30" s="1972"/>
      <c r="AK30" s="1972"/>
    </row>
    <row r="31" spans="1:38" ht="21" customHeight="1">
      <c r="A31" s="1297" t="s">
        <v>173</v>
      </c>
      <c r="B31" s="1297"/>
      <c r="C31" s="1297"/>
      <c r="D31" s="1297"/>
      <c r="E31" s="1297"/>
      <c r="F31" s="1297"/>
      <c r="G31" s="1297"/>
      <c r="H31" s="1297"/>
      <c r="I31" s="1297"/>
      <c r="J31" s="1297"/>
      <c r="K31" s="1297"/>
      <c r="L31" s="1297"/>
      <c r="M31" s="1297"/>
      <c r="N31" s="1297"/>
      <c r="O31" s="1297"/>
      <c r="P31" s="1297"/>
      <c r="Q31" s="1297"/>
      <c r="R31" s="1297"/>
      <c r="S31" s="1297"/>
      <c r="T31" s="1297"/>
      <c r="U31" s="1297"/>
      <c r="V31" s="1297"/>
      <c r="W31" s="1297"/>
      <c r="X31" s="1297"/>
      <c r="Y31" s="1297"/>
      <c r="Z31" s="1297"/>
      <c r="AA31" s="1297"/>
      <c r="AB31" s="1297"/>
      <c r="AC31" s="1297"/>
      <c r="AD31" s="1297"/>
      <c r="AE31" s="1297"/>
      <c r="AF31" s="1297"/>
      <c r="AG31" s="1297"/>
      <c r="AH31" s="1297"/>
      <c r="AI31" s="1297"/>
      <c r="AJ31" s="1297"/>
      <c r="AK31" s="1297"/>
      <c r="AL31" s="1297"/>
    </row>
    <row r="32" spans="1:38" ht="4.5" customHeight="1" thickBot="1">
      <c r="A32" s="301"/>
      <c r="B32" s="302"/>
      <c r="C32" s="302"/>
      <c r="D32" s="302"/>
      <c r="E32" s="302"/>
      <c r="F32" s="302"/>
      <c r="G32" s="302"/>
      <c r="H32" s="302"/>
      <c r="I32" s="303"/>
      <c r="J32" s="303"/>
      <c r="K32" s="303"/>
      <c r="L32" s="303"/>
      <c r="M32" s="304"/>
      <c r="N32" s="304"/>
      <c r="O32" s="304"/>
      <c r="P32" s="304"/>
      <c r="Q32" s="304"/>
      <c r="R32" s="304"/>
      <c r="S32" s="304"/>
      <c r="T32" s="304"/>
      <c r="U32" s="304"/>
      <c r="V32" s="304"/>
      <c r="W32" s="304"/>
      <c r="X32" s="304"/>
      <c r="Y32" s="304"/>
      <c r="Z32" s="304"/>
      <c r="AA32" s="304"/>
      <c r="AB32" s="305"/>
      <c r="AC32" s="305"/>
      <c r="AD32" s="305"/>
      <c r="AE32" s="305"/>
      <c r="AF32" s="305"/>
      <c r="AG32" s="305"/>
      <c r="AH32" s="305"/>
      <c r="AI32" s="305"/>
      <c r="AJ32" s="305"/>
      <c r="AK32" s="305"/>
      <c r="AL32" s="305"/>
    </row>
    <row r="33" spans="1:39" ht="21" customHeight="1" thickBot="1">
      <c r="A33" s="507"/>
      <c r="B33" s="1182" t="s">
        <v>35</v>
      </c>
      <c r="C33" s="1182"/>
      <c r="D33" s="1182"/>
      <c r="E33" s="1182"/>
      <c r="F33" s="1182"/>
      <c r="G33" s="1182"/>
      <c r="H33" s="1182"/>
      <c r="I33" s="1182"/>
      <c r="J33" s="1182"/>
      <c r="K33" s="1182"/>
      <c r="L33" s="1182"/>
      <c r="M33" s="1182"/>
      <c r="N33" s="1182"/>
      <c r="O33" s="1182"/>
      <c r="P33" s="1182"/>
      <c r="Q33" s="1182"/>
      <c r="R33" s="1182"/>
      <c r="S33" s="1182"/>
      <c r="T33" s="1182"/>
      <c r="U33" s="1182"/>
      <c r="V33" s="1182"/>
      <c r="W33" s="1182"/>
      <c r="X33" s="1182"/>
      <c r="Y33" s="1182"/>
      <c r="Z33" s="306"/>
      <c r="AA33" s="307"/>
      <c r="AB33" s="1182" t="s">
        <v>36</v>
      </c>
      <c r="AC33" s="1182"/>
      <c r="AD33" s="1182"/>
      <c r="AE33" s="1182"/>
      <c r="AF33" s="1182"/>
      <c r="AG33" s="1182"/>
      <c r="AH33" s="1182"/>
      <c r="AI33" s="1182"/>
      <c r="AJ33" s="1182"/>
      <c r="AK33" s="1870"/>
      <c r="AL33" s="305"/>
      <c r="AM33" s="305"/>
    </row>
    <row r="34" spans="1:39" ht="36" customHeight="1" thickTop="1">
      <c r="A34" s="508" t="s">
        <v>208</v>
      </c>
      <c r="B34" s="1973" t="s">
        <v>614</v>
      </c>
      <c r="C34" s="1974"/>
      <c r="D34" s="1974"/>
      <c r="E34" s="1974"/>
      <c r="F34" s="1974"/>
      <c r="G34" s="1974"/>
      <c r="H34" s="1974"/>
      <c r="I34" s="1974"/>
      <c r="J34" s="1974"/>
      <c r="K34" s="1974"/>
      <c r="L34" s="1974"/>
      <c r="M34" s="1974"/>
      <c r="N34" s="1974"/>
      <c r="O34" s="1974"/>
      <c r="P34" s="1974"/>
      <c r="Q34" s="1974"/>
      <c r="R34" s="1974"/>
      <c r="S34" s="1974"/>
      <c r="T34" s="1974"/>
      <c r="U34" s="1974"/>
      <c r="V34" s="1974"/>
      <c r="W34" s="1974"/>
      <c r="X34" s="1974"/>
      <c r="Y34" s="1974"/>
      <c r="Z34" s="1974"/>
      <c r="AA34" s="1975"/>
      <c r="AB34" s="509"/>
      <c r="AC34" s="1961">
        <f>IF(【入力シートⅠ】基礎数値!F34&lt;0,-【入力シートⅠ】基礎数値!F34,0)</f>
        <v>0</v>
      </c>
      <c r="AD34" s="1961"/>
      <c r="AE34" s="1961"/>
      <c r="AF34" s="1961"/>
      <c r="AG34" s="1961"/>
      <c r="AH34" s="1961"/>
      <c r="AI34" s="1961"/>
      <c r="AJ34" s="1961"/>
      <c r="AK34" s="510" t="s">
        <v>60</v>
      </c>
      <c r="AL34" s="305"/>
      <c r="AM34" s="305"/>
    </row>
    <row r="35" spans="1:39" ht="36" customHeight="1">
      <c r="A35" s="511" t="s">
        <v>209</v>
      </c>
      <c r="B35" s="1962" t="s">
        <v>638</v>
      </c>
      <c r="C35" s="1962"/>
      <c r="D35" s="1962"/>
      <c r="E35" s="1962"/>
      <c r="F35" s="1962"/>
      <c r="G35" s="1962"/>
      <c r="H35" s="1962"/>
      <c r="I35" s="1962"/>
      <c r="J35" s="1962"/>
      <c r="K35" s="1962"/>
      <c r="L35" s="1962"/>
      <c r="M35" s="1962"/>
      <c r="N35" s="1962"/>
      <c r="O35" s="1962"/>
      <c r="P35" s="1962"/>
      <c r="Q35" s="1962"/>
      <c r="R35" s="1962"/>
      <c r="S35" s="1962"/>
      <c r="T35" s="1962"/>
      <c r="U35" s="1962"/>
      <c r="V35" s="1962"/>
      <c r="W35" s="1962"/>
      <c r="X35" s="1962"/>
      <c r="Y35" s="1962"/>
      <c r="Z35" s="317"/>
      <c r="AA35" s="318"/>
      <c r="AB35" s="512"/>
      <c r="AC35" s="1963">
        <f>+【入力シートⅠ】基礎数値!F67</f>
        <v>0</v>
      </c>
      <c r="AD35" s="1963"/>
      <c r="AE35" s="1963"/>
      <c r="AF35" s="1963"/>
      <c r="AG35" s="1963"/>
      <c r="AH35" s="1963"/>
      <c r="AI35" s="1963"/>
      <c r="AJ35" s="1963"/>
      <c r="AK35" s="513" t="s">
        <v>60</v>
      </c>
      <c r="AL35" s="305"/>
      <c r="AM35" s="305"/>
    </row>
    <row r="36" spans="1:39" ht="36" customHeight="1" thickBot="1">
      <c r="A36" s="514" t="s">
        <v>202</v>
      </c>
      <c r="B36" s="1964" t="s">
        <v>210</v>
      </c>
      <c r="C36" s="1964"/>
      <c r="D36" s="1964"/>
      <c r="E36" s="1964"/>
      <c r="F36" s="1964"/>
      <c r="G36" s="1964"/>
      <c r="H36" s="1964"/>
      <c r="I36" s="1964"/>
      <c r="J36" s="1964"/>
      <c r="K36" s="1964"/>
      <c r="L36" s="1964"/>
      <c r="M36" s="1964"/>
      <c r="N36" s="1964"/>
      <c r="O36" s="1964"/>
      <c r="P36" s="1964"/>
      <c r="Q36" s="1964"/>
      <c r="R36" s="1964"/>
      <c r="S36" s="1964"/>
      <c r="T36" s="1964"/>
      <c r="U36" s="1964"/>
      <c r="V36" s="1964"/>
      <c r="W36" s="1964"/>
      <c r="X36" s="1964"/>
      <c r="Y36" s="1964"/>
      <c r="Z36" s="319"/>
      <c r="AA36" s="320"/>
      <c r="AB36" s="321"/>
      <c r="AC36" s="1965">
        <f>AC35*0.03</f>
        <v>0</v>
      </c>
      <c r="AD36" s="1965"/>
      <c r="AE36" s="1965"/>
      <c r="AF36" s="1965"/>
      <c r="AG36" s="1965"/>
      <c r="AH36" s="1965"/>
      <c r="AI36" s="1965"/>
      <c r="AJ36" s="1965"/>
      <c r="AK36" s="322" t="s">
        <v>60</v>
      </c>
      <c r="AL36" s="305"/>
      <c r="AM36" s="305"/>
    </row>
    <row r="37" spans="1:39" ht="9" customHeight="1">
      <c r="A37" s="305"/>
      <c r="B37" s="305"/>
      <c r="C37" s="305"/>
      <c r="D37" s="305"/>
      <c r="E37" s="305"/>
      <c r="F37" s="305"/>
      <c r="G37" s="305"/>
      <c r="H37" s="305"/>
      <c r="I37" s="305"/>
      <c r="J37" s="305"/>
      <c r="K37" s="305"/>
      <c r="L37" s="305"/>
      <c r="M37" s="305"/>
      <c r="N37" s="305"/>
      <c r="O37" s="305"/>
      <c r="P37" s="305"/>
      <c r="Q37" s="305"/>
      <c r="R37" s="305"/>
      <c r="S37" s="305"/>
      <c r="T37" s="305"/>
      <c r="U37" s="305"/>
      <c r="V37" s="305"/>
      <c r="W37" s="305"/>
      <c r="X37" s="305"/>
      <c r="Y37" s="305"/>
      <c r="Z37" s="305"/>
      <c r="AA37" s="305"/>
      <c r="AB37" s="305"/>
      <c r="AC37" s="305"/>
      <c r="AD37" s="305"/>
      <c r="AE37" s="305"/>
      <c r="AF37" s="305"/>
      <c r="AG37" s="305"/>
      <c r="AH37" s="305"/>
      <c r="AI37" s="305"/>
      <c r="AJ37" s="305"/>
      <c r="AK37" s="305"/>
    </row>
    <row r="38" spans="1:39" ht="21" customHeight="1">
      <c r="A38" s="1297" t="s">
        <v>37</v>
      </c>
      <c r="B38" s="1297"/>
      <c r="C38" s="1297"/>
      <c r="D38" s="1297"/>
      <c r="E38" s="1297"/>
      <c r="F38" s="1297"/>
      <c r="G38" s="1297"/>
      <c r="H38" s="1297"/>
      <c r="I38" s="1297"/>
      <c r="J38" s="1297"/>
      <c r="K38" s="1297"/>
      <c r="L38" s="1297"/>
      <c r="M38" s="1297"/>
      <c r="N38" s="1297"/>
      <c r="O38" s="1297"/>
      <c r="P38" s="1297"/>
      <c r="Q38" s="1297"/>
      <c r="R38" s="1297"/>
      <c r="S38" s="1297"/>
      <c r="T38" s="1297"/>
      <c r="U38" s="1297"/>
      <c r="V38" s="1297"/>
      <c r="W38" s="1297"/>
      <c r="X38" s="1297"/>
      <c r="Y38" s="1297"/>
      <c r="Z38" s="1297"/>
      <c r="AA38" s="1297"/>
      <c r="AB38" s="1297"/>
      <c r="AC38" s="1297"/>
      <c r="AD38" s="1297"/>
      <c r="AE38" s="1297"/>
      <c r="AF38" s="1297"/>
      <c r="AG38" s="1297"/>
      <c r="AH38" s="1297"/>
      <c r="AI38" s="1297"/>
      <c r="AJ38" s="1297"/>
      <c r="AK38" s="1297"/>
      <c r="AL38" s="1297"/>
    </row>
    <row r="39" spans="1:39" ht="4.5" customHeight="1" thickBot="1">
      <c r="A39" s="301"/>
      <c r="B39" s="305"/>
      <c r="C39" s="305"/>
      <c r="D39" s="305"/>
      <c r="E39" s="305"/>
      <c r="F39" s="305"/>
      <c r="G39" s="305"/>
      <c r="H39" s="305"/>
      <c r="I39" s="305"/>
      <c r="J39" s="305"/>
      <c r="K39" s="305"/>
      <c r="L39" s="305"/>
      <c r="M39" s="305"/>
      <c r="N39" s="305"/>
      <c r="O39" s="305"/>
      <c r="P39" s="305"/>
      <c r="Q39" s="305"/>
      <c r="R39" s="305"/>
      <c r="S39" s="305"/>
      <c r="T39" s="305"/>
      <c r="U39" s="305"/>
      <c r="V39" s="305"/>
      <c r="W39" s="305"/>
      <c r="X39" s="305"/>
      <c r="Y39" s="305"/>
      <c r="Z39" s="305"/>
      <c r="AA39" s="305"/>
      <c r="AB39" s="305"/>
      <c r="AC39" s="305"/>
      <c r="AD39" s="305"/>
      <c r="AE39" s="305"/>
      <c r="AF39" s="305"/>
      <c r="AG39" s="305"/>
      <c r="AH39" s="305"/>
      <c r="AI39" s="305"/>
      <c r="AJ39" s="305"/>
      <c r="AK39" s="305"/>
      <c r="AL39" s="305"/>
    </row>
    <row r="40" spans="1:39" ht="23.25" customHeight="1">
      <c r="A40" s="1976" t="s">
        <v>174</v>
      </c>
      <c r="B40" s="1979" t="s">
        <v>38</v>
      </c>
      <c r="C40" s="1980"/>
      <c r="D40" s="1980"/>
      <c r="E40" s="1980"/>
      <c r="F40" s="1980"/>
      <c r="G40" s="1980"/>
      <c r="H40" s="1980"/>
      <c r="I40" s="1980"/>
      <c r="J40" s="1980"/>
      <c r="K40" s="1980"/>
      <c r="L40" s="1980"/>
      <c r="M40" s="1980"/>
      <c r="N40" s="1980"/>
      <c r="O40" s="1979" t="s">
        <v>39</v>
      </c>
      <c r="P40" s="1364"/>
      <c r="Q40" s="1364"/>
      <c r="R40" s="1364"/>
      <c r="S40" s="1364"/>
      <c r="T40" s="1364"/>
      <c r="U40" s="1364"/>
      <c r="V40" s="1364"/>
      <c r="W40" s="1364"/>
      <c r="X40" s="1364"/>
      <c r="Y40" s="1364"/>
      <c r="Z40" s="1365"/>
      <c r="AA40" s="1991" t="s">
        <v>578</v>
      </c>
      <c r="AB40" s="1992"/>
      <c r="AC40" s="1364" t="s">
        <v>40</v>
      </c>
      <c r="AD40" s="1364"/>
      <c r="AE40" s="1364"/>
      <c r="AF40" s="1364"/>
      <c r="AG40" s="1364"/>
      <c r="AH40" s="1364"/>
      <c r="AI40" s="1364"/>
      <c r="AJ40" s="1364"/>
      <c r="AK40" s="1993"/>
    </row>
    <row r="41" spans="1:39" ht="20.25" customHeight="1">
      <c r="A41" s="1977"/>
      <c r="B41" s="1981" t="s">
        <v>211</v>
      </c>
      <c r="C41" s="1982"/>
      <c r="D41" s="1982"/>
      <c r="E41" s="1982"/>
      <c r="F41" s="1982"/>
      <c r="G41" s="1982"/>
      <c r="H41" s="1982"/>
      <c r="I41" s="1982"/>
      <c r="J41" s="1982"/>
      <c r="K41" s="1982"/>
      <c r="L41" s="1982"/>
      <c r="M41" s="1982"/>
      <c r="N41" s="1982"/>
      <c r="O41" s="1981" t="s">
        <v>180</v>
      </c>
      <c r="P41" s="1982"/>
      <c r="Q41" s="1982"/>
      <c r="R41" s="1982"/>
      <c r="S41" s="1982"/>
      <c r="T41" s="1982"/>
      <c r="U41" s="1982"/>
      <c r="V41" s="1982"/>
      <c r="W41" s="1982"/>
      <c r="X41" s="1982"/>
      <c r="Y41" s="1982"/>
      <c r="Z41" s="1983"/>
      <c r="AA41" s="1994" t="str">
        <f>IF(C42&gt;=P42,"OK","超過")</f>
        <v>OK</v>
      </c>
      <c r="AB41" s="1995"/>
      <c r="AC41" s="1894" t="s">
        <v>742</v>
      </c>
      <c r="AD41" s="1894"/>
      <c r="AE41" s="1894"/>
      <c r="AF41" s="1894"/>
      <c r="AG41" s="1894"/>
      <c r="AH41" s="1894"/>
      <c r="AI41" s="1894"/>
      <c r="AJ41" s="1894"/>
      <c r="AK41" s="1998"/>
    </row>
    <row r="42" spans="1:39" ht="21" customHeight="1">
      <c r="A42" s="1977"/>
      <c r="B42" s="515"/>
      <c r="C42" s="1984">
        <f>AC7</f>
        <v>0</v>
      </c>
      <c r="D42" s="1985"/>
      <c r="E42" s="1985"/>
      <c r="F42" s="1985"/>
      <c r="G42" s="1985"/>
      <c r="H42" s="1985"/>
      <c r="I42" s="1985"/>
      <c r="J42" s="1985"/>
      <c r="K42" s="1985"/>
      <c r="L42" s="1985"/>
      <c r="M42" s="1985"/>
      <c r="N42" s="330" t="s">
        <v>60</v>
      </c>
      <c r="O42" s="325"/>
      <c r="P42" s="1986">
        <f>AC29</f>
        <v>0</v>
      </c>
      <c r="Q42" s="1986"/>
      <c r="R42" s="1986"/>
      <c r="S42" s="1986"/>
      <c r="T42" s="1986"/>
      <c r="U42" s="1986"/>
      <c r="V42" s="1986"/>
      <c r="W42" s="1986"/>
      <c r="X42" s="1986"/>
      <c r="Y42" s="1986"/>
      <c r="Z42" s="326" t="s">
        <v>60</v>
      </c>
      <c r="AA42" s="1996"/>
      <c r="AB42" s="1997"/>
      <c r="AC42" s="1999"/>
      <c r="AD42" s="1999"/>
      <c r="AE42" s="1999"/>
      <c r="AF42" s="1999"/>
      <c r="AG42" s="1999"/>
      <c r="AH42" s="1999"/>
      <c r="AI42" s="1999"/>
      <c r="AJ42" s="1999"/>
      <c r="AK42" s="2000"/>
    </row>
    <row r="43" spans="1:39" ht="20.25" customHeight="1">
      <c r="A43" s="1977"/>
      <c r="B43" s="1297" t="s">
        <v>653</v>
      </c>
      <c r="C43" s="1297"/>
      <c r="D43" s="1297"/>
      <c r="E43" s="1297"/>
      <c r="F43" s="1297"/>
      <c r="G43" s="1297"/>
      <c r="H43" s="1297"/>
      <c r="I43" s="1297"/>
      <c r="J43" s="1297"/>
      <c r="K43" s="1297"/>
      <c r="L43" s="1297"/>
      <c r="M43" s="1297"/>
      <c r="N43" s="1297"/>
      <c r="O43" s="1297"/>
      <c r="P43" s="1297"/>
      <c r="Q43" s="1297"/>
      <c r="R43" s="1297"/>
      <c r="S43" s="1297"/>
      <c r="T43" s="1297"/>
      <c r="U43" s="1297"/>
      <c r="V43" s="1297"/>
      <c r="W43" s="1297"/>
      <c r="X43" s="1297"/>
      <c r="Y43" s="1297"/>
      <c r="Z43" s="1297"/>
      <c r="AA43" s="1297"/>
      <c r="AB43" s="1297"/>
      <c r="AC43" s="1297"/>
      <c r="AD43" s="1297"/>
      <c r="AE43" s="1297"/>
      <c r="AF43" s="1297"/>
      <c r="AG43" s="1297"/>
      <c r="AH43" s="1297"/>
      <c r="AI43" s="1297"/>
      <c r="AJ43" s="1297"/>
      <c r="AK43" s="1987"/>
    </row>
    <row r="44" spans="1:39" ht="3.75" customHeight="1">
      <c r="A44" s="1977"/>
      <c r="B44" s="327"/>
      <c r="C44" s="327"/>
      <c r="D44" s="327"/>
      <c r="E44" s="327"/>
      <c r="F44" s="327"/>
      <c r="G44" s="327"/>
      <c r="H44" s="327"/>
      <c r="I44" s="327"/>
      <c r="J44" s="327"/>
      <c r="K44" s="327"/>
      <c r="L44" s="327"/>
      <c r="M44" s="327"/>
      <c r="N44" s="327"/>
      <c r="O44" s="327"/>
      <c r="P44" s="327"/>
      <c r="Q44" s="327"/>
      <c r="R44" s="327"/>
      <c r="S44" s="327"/>
      <c r="T44" s="327"/>
      <c r="U44" s="327"/>
      <c r="V44" s="327"/>
      <c r="W44" s="327"/>
      <c r="X44" s="327"/>
      <c r="Y44" s="327"/>
      <c r="Z44" s="327"/>
      <c r="AA44" s="327"/>
      <c r="AB44" s="327"/>
      <c r="AC44" s="327"/>
      <c r="AD44" s="327"/>
      <c r="AE44" s="327"/>
      <c r="AF44" s="327"/>
      <c r="AG44" s="327"/>
      <c r="AH44" s="327"/>
      <c r="AI44" s="327"/>
      <c r="AJ44" s="327"/>
      <c r="AK44" s="328"/>
    </row>
    <row r="45" spans="1:39" ht="20.25" customHeight="1">
      <c r="A45" s="1977"/>
      <c r="B45" s="66" t="s">
        <v>113</v>
      </c>
      <c r="C45" s="1177" t="s">
        <v>57</v>
      </c>
      <c r="D45" s="1177"/>
      <c r="E45" s="1177"/>
      <c r="F45" s="1177"/>
      <c r="G45" s="1177"/>
      <c r="H45" s="1177"/>
      <c r="I45" s="1177"/>
      <c r="J45" s="1177"/>
      <c r="K45" s="1177"/>
      <c r="L45" s="1177"/>
      <c r="M45" s="1177"/>
      <c r="N45" s="1177"/>
      <c r="O45" s="1988" t="s">
        <v>58</v>
      </c>
      <c r="P45" s="1988"/>
      <c r="Q45" s="1988"/>
      <c r="R45" s="1988"/>
      <c r="S45" s="1988"/>
      <c r="T45" s="1989"/>
      <c r="U45" s="1989"/>
      <c r="V45" s="1989"/>
      <c r="W45" s="1989"/>
      <c r="X45" s="1989"/>
      <c r="Y45" s="1989"/>
      <c r="Z45" s="330" t="s">
        <v>60</v>
      </c>
      <c r="AA45" s="301"/>
      <c r="AB45" s="301"/>
      <c r="AC45" s="301"/>
      <c r="AD45" s="301"/>
      <c r="AE45" s="301"/>
      <c r="AF45" s="301"/>
      <c r="AG45" s="301"/>
      <c r="AH45" s="301"/>
      <c r="AI45" s="301"/>
      <c r="AJ45" s="301"/>
      <c r="AK45" s="331"/>
    </row>
    <row r="46" spans="1:39" ht="20.25" customHeight="1">
      <c r="A46" s="1977"/>
      <c r="B46" s="66" t="s">
        <v>113</v>
      </c>
      <c r="C46" s="329" t="s">
        <v>43</v>
      </c>
      <c r="D46" s="329"/>
      <c r="E46" s="329"/>
      <c r="F46" s="329"/>
      <c r="G46" s="329"/>
      <c r="H46" s="329"/>
      <c r="I46" s="329"/>
      <c r="J46" s="329"/>
      <c r="K46" s="329"/>
      <c r="L46" s="329"/>
      <c r="M46" s="329"/>
      <c r="N46" s="329"/>
      <c r="O46" s="1988" t="s">
        <v>42</v>
      </c>
      <c r="P46" s="1988"/>
      <c r="Q46" s="1988"/>
      <c r="R46" s="1988"/>
      <c r="S46" s="1988"/>
      <c r="T46" s="1990"/>
      <c r="U46" s="1990"/>
      <c r="V46" s="1990"/>
      <c r="W46" s="1990"/>
      <c r="X46" s="1990"/>
      <c r="Y46" s="1990"/>
      <c r="Z46" s="330" t="s">
        <v>60</v>
      </c>
      <c r="AA46" s="301"/>
      <c r="AB46" s="301"/>
      <c r="AC46" s="301"/>
      <c r="AD46" s="301"/>
      <c r="AE46" s="301"/>
      <c r="AF46" s="301"/>
      <c r="AG46" s="301"/>
      <c r="AH46" s="301"/>
      <c r="AI46" s="301"/>
      <c r="AJ46" s="301"/>
      <c r="AK46" s="331"/>
    </row>
    <row r="47" spans="1:39" ht="20.25" customHeight="1">
      <c r="A47" s="1977"/>
      <c r="B47" s="66" t="s">
        <v>113</v>
      </c>
      <c r="C47" s="1177" t="s">
        <v>69</v>
      </c>
      <c r="D47" s="1177"/>
      <c r="E47" s="1177"/>
      <c r="F47" s="1177"/>
      <c r="G47" s="1177"/>
      <c r="H47" s="1177"/>
      <c r="I47" s="1177"/>
      <c r="J47" s="1177"/>
      <c r="K47" s="1177"/>
      <c r="L47" s="1177"/>
      <c r="M47" s="1177"/>
      <c r="N47" s="1177"/>
      <c r="O47" s="1177"/>
      <c r="P47" s="1177"/>
      <c r="Q47" s="1177"/>
      <c r="R47" s="1177"/>
      <c r="S47" s="1177"/>
      <c r="T47" s="1177"/>
      <c r="U47" s="1177"/>
      <c r="V47" s="1177"/>
      <c r="W47" s="1177"/>
      <c r="X47" s="1177"/>
      <c r="Y47" s="1177"/>
      <c r="Z47" s="1177"/>
      <c r="AA47" s="1177"/>
      <c r="AB47" s="1177"/>
      <c r="AC47" s="1177"/>
      <c r="AD47" s="1177"/>
      <c r="AE47" s="1177"/>
      <c r="AF47" s="1177"/>
      <c r="AG47" s="1177"/>
      <c r="AH47" s="1177"/>
      <c r="AI47" s="1177"/>
      <c r="AJ47" s="1177"/>
      <c r="AK47" s="2005"/>
    </row>
    <row r="48" spans="1:39" ht="20.25" customHeight="1">
      <c r="A48" s="1977"/>
      <c r="B48" s="301"/>
      <c r="C48" s="332"/>
      <c r="D48" s="2006"/>
      <c r="E48" s="2006"/>
      <c r="F48" s="2006"/>
      <c r="G48" s="2006"/>
      <c r="H48" s="2006"/>
      <c r="I48" s="2006"/>
      <c r="J48" s="2006"/>
      <c r="K48" s="2006"/>
      <c r="L48" s="2006"/>
      <c r="M48" s="2006"/>
      <c r="N48" s="2006"/>
      <c r="O48" s="2006"/>
      <c r="P48" s="2006"/>
      <c r="Q48" s="2006"/>
      <c r="R48" s="2006"/>
      <c r="S48" s="2006"/>
      <c r="T48" s="2006"/>
      <c r="U48" s="2006"/>
      <c r="V48" s="2006"/>
      <c r="W48" s="2006"/>
      <c r="X48" s="2006"/>
      <c r="Y48" s="2006"/>
      <c r="Z48" s="2006"/>
      <c r="AA48" s="2006"/>
      <c r="AB48" s="2006"/>
      <c r="AC48" s="2006"/>
      <c r="AD48" s="2006"/>
      <c r="AE48" s="2006"/>
      <c r="AF48" s="2006"/>
      <c r="AG48" s="2006"/>
      <c r="AH48" s="2006"/>
      <c r="AI48" s="2006"/>
      <c r="AJ48" s="332"/>
      <c r="AK48" s="333"/>
    </row>
    <row r="49" spans="1:37" ht="20.25" customHeight="1">
      <c r="A49" s="1977"/>
      <c r="B49" s="301"/>
      <c r="C49" s="332"/>
      <c r="D49" s="2006"/>
      <c r="E49" s="2006"/>
      <c r="F49" s="2006"/>
      <c r="G49" s="2006"/>
      <c r="H49" s="2006"/>
      <c r="I49" s="2006"/>
      <c r="J49" s="2006"/>
      <c r="K49" s="2006"/>
      <c r="L49" s="2006"/>
      <c r="M49" s="2006"/>
      <c r="N49" s="2006"/>
      <c r="O49" s="2006"/>
      <c r="P49" s="2006"/>
      <c r="Q49" s="2006"/>
      <c r="R49" s="2006"/>
      <c r="S49" s="2006"/>
      <c r="T49" s="2006"/>
      <c r="U49" s="2006"/>
      <c r="V49" s="2006"/>
      <c r="W49" s="2006"/>
      <c r="X49" s="2006"/>
      <c r="Y49" s="2006"/>
      <c r="Z49" s="2006"/>
      <c r="AA49" s="2006"/>
      <c r="AB49" s="2006"/>
      <c r="AC49" s="2006"/>
      <c r="AD49" s="2006"/>
      <c r="AE49" s="2006"/>
      <c r="AF49" s="2006"/>
      <c r="AG49" s="2006"/>
      <c r="AH49" s="2006"/>
      <c r="AI49" s="2006"/>
      <c r="AJ49" s="332"/>
      <c r="AK49" s="333"/>
    </row>
    <row r="50" spans="1:37" ht="4.5" customHeight="1" thickBot="1">
      <c r="A50" s="1978"/>
      <c r="B50" s="516"/>
      <c r="C50" s="516"/>
      <c r="D50" s="2007"/>
      <c r="E50" s="2007"/>
      <c r="F50" s="2007"/>
      <c r="G50" s="2007"/>
      <c r="H50" s="2007"/>
      <c r="I50" s="2007"/>
      <c r="J50" s="2007"/>
      <c r="K50" s="2007"/>
      <c r="L50" s="2007"/>
      <c r="M50" s="2007"/>
      <c r="N50" s="2007"/>
      <c r="O50" s="2007"/>
      <c r="P50" s="2007"/>
      <c r="Q50" s="2007"/>
      <c r="R50" s="2007"/>
      <c r="S50" s="2007"/>
      <c r="T50" s="2007"/>
      <c r="U50" s="2007"/>
      <c r="V50" s="2007"/>
      <c r="W50" s="2007"/>
      <c r="X50" s="2007"/>
      <c r="Y50" s="2007"/>
      <c r="Z50" s="2007"/>
      <c r="AA50" s="2007"/>
      <c r="AB50" s="2007"/>
      <c r="AC50" s="2007"/>
      <c r="AD50" s="2007"/>
      <c r="AE50" s="2007"/>
      <c r="AF50" s="2007"/>
      <c r="AG50" s="2007"/>
      <c r="AH50" s="2007"/>
      <c r="AI50" s="2007"/>
      <c r="AJ50" s="517"/>
      <c r="AK50" s="518"/>
    </row>
    <row r="51" spans="1:37" ht="23.25" customHeight="1">
      <c r="A51" s="1976" t="s">
        <v>175</v>
      </c>
      <c r="B51" s="1364" t="s">
        <v>176</v>
      </c>
      <c r="C51" s="1980"/>
      <c r="D51" s="1980"/>
      <c r="E51" s="1980"/>
      <c r="F51" s="1980"/>
      <c r="G51" s="1980"/>
      <c r="H51" s="1980"/>
      <c r="I51" s="1980"/>
      <c r="J51" s="1980"/>
      <c r="K51" s="1980"/>
      <c r="L51" s="1980"/>
      <c r="M51" s="1980"/>
      <c r="N51" s="1980"/>
      <c r="O51" s="1979" t="s">
        <v>178</v>
      </c>
      <c r="P51" s="1364"/>
      <c r="Q51" s="1364"/>
      <c r="R51" s="1364"/>
      <c r="S51" s="1364"/>
      <c r="T51" s="1364"/>
      <c r="U51" s="1364"/>
      <c r="V51" s="1364"/>
      <c r="W51" s="1364"/>
      <c r="X51" s="1364"/>
      <c r="Y51" s="1364"/>
      <c r="Z51" s="1365"/>
      <c r="AA51" s="1991" t="s">
        <v>728</v>
      </c>
      <c r="AB51" s="1992"/>
      <c r="AC51" s="1364" t="s">
        <v>40</v>
      </c>
      <c r="AD51" s="1364"/>
      <c r="AE51" s="1364"/>
      <c r="AF51" s="1364"/>
      <c r="AG51" s="1364"/>
      <c r="AH51" s="1364"/>
      <c r="AI51" s="1364"/>
      <c r="AJ51" s="1364"/>
      <c r="AK51" s="1993"/>
    </row>
    <row r="52" spans="1:37" ht="20.25" customHeight="1">
      <c r="A52" s="1977"/>
      <c r="B52" s="2008" t="s">
        <v>177</v>
      </c>
      <c r="C52" s="1982"/>
      <c r="D52" s="1982"/>
      <c r="E52" s="1982"/>
      <c r="F52" s="1982"/>
      <c r="G52" s="1982"/>
      <c r="H52" s="1982"/>
      <c r="I52" s="1982"/>
      <c r="J52" s="1982"/>
      <c r="K52" s="1982"/>
      <c r="L52" s="1982"/>
      <c r="M52" s="1982"/>
      <c r="N52" s="1982"/>
      <c r="O52" s="1981" t="s">
        <v>179</v>
      </c>
      <c r="P52" s="1982"/>
      <c r="Q52" s="1982"/>
      <c r="R52" s="1982"/>
      <c r="S52" s="1982"/>
      <c r="T52" s="1982"/>
      <c r="U52" s="1982"/>
      <c r="V52" s="1982"/>
      <c r="W52" s="1982"/>
      <c r="X52" s="1982"/>
      <c r="Y52" s="1982"/>
      <c r="Z52" s="1983"/>
      <c r="AA52" s="2009" t="str">
        <f>IF(C53&gt;=P53,"省略可","必要")</f>
        <v>省略可</v>
      </c>
      <c r="AB52" s="2010"/>
      <c r="AC52" s="1894" t="s">
        <v>742</v>
      </c>
      <c r="AD52" s="1894"/>
      <c r="AE52" s="1894"/>
      <c r="AF52" s="1894"/>
      <c r="AG52" s="1894"/>
      <c r="AH52" s="1894"/>
      <c r="AI52" s="1894"/>
      <c r="AJ52" s="1894"/>
      <c r="AK52" s="1998"/>
    </row>
    <row r="53" spans="1:37" ht="21" customHeight="1">
      <c r="A53" s="1977"/>
      <c r="B53" s="323"/>
      <c r="C53" s="1984">
        <f>AC36</f>
        <v>0</v>
      </c>
      <c r="D53" s="1985"/>
      <c r="E53" s="1985"/>
      <c r="F53" s="1985"/>
      <c r="G53" s="1985"/>
      <c r="H53" s="1985"/>
      <c r="I53" s="1985"/>
      <c r="J53" s="1985"/>
      <c r="K53" s="1985"/>
      <c r="L53" s="1985"/>
      <c r="M53" s="1985"/>
      <c r="N53" s="330" t="s">
        <v>60</v>
      </c>
      <c r="O53" s="325"/>
      <c r="P53" s="1986">
        <f>AC34</f>
        <v>0</v>
      </c>
      <c r="Q53" s="1986"/>
      <c r="R53" s="1986"/>
      <c r="S53" s="1986"/>
      <c r="T53" s="1986"/>
      <c r="U53" s="1986"/>
      <c r="V53" s="1986"/>
      <c r="W53" s="1986"/>
      <c r="X53" s="1986"/>
      <c r="Y53" s="1986"/>
      <c r="Z53" s="326" t="s">
        <v>60</v>
      </c>
      <c r="AA53" s="2011"/>
      <c r="AB53" s="2012"/>
      <c r="AC53" s="1999"/>
      <c r="AD53" s="1999"/>
      <c r="AE53" s="1999"/>
      <c r="AF53" s="1999"/>
      <c r="AG53" s="1999"/>
      <c r="AH53" s="1999"/>
      <c r="AI53" s="1999"/>
      <c r="AJ53" s="1999"/>
      <c r="AK53" s="2000"/>
    </row>
    <row r="54" spans="1:37" ht="21" customHeight="1">
      <c r="A54" s="1977"/>
      <c r="B54" s="2002" t="s">
        <v>740</v>
      </c>
      <c r="C54" s="2003"/>
      <c r="D54" s="2003"/>
      <c r="E54" s="2003"/>
      <c r="F54" s="2003"/>
      <c r="G54" s="2003"/>
      <c r="H54" s="2003"/>
      <c r="I54" s="2003"/>
      <c r="J54" s="2003"/>
      <c r="K54" s="2003"/>
      <c r="L54" s="2003"/>
      <c r="M54" s="2003"/>
      <c r="N54" s="2003"/>
      <c r="O54" s="2003"/>
      <c r="P54" s="2003"/>
      <c r="Q54" s="2003"/>
      <c r="R54" s="2003"/>
      <c r="S54" s="2003"/>
      <c r="T54" s="2003"/>
      <c r="U54" s="2003"/>
      <c r="V54" s="2003"/>
      <c r="W54" s="2003"/>
      <c r="X54" s="2003"/>
      <c r="Y54" s="2003"/>
      <c r="Z54" s="2003"/>
      <c r="AA54" s="2003"/>
      <c r="AB54" s="2003"/>
      <c r="AC54" s="2003"/>
      <c r="AD54" s="2003"/>
      <c r="AE54" s="2003"/>
      <c r="AF54" s="2003"/>
      <c r="AG54" s="2003"/>
      <c r="AH54" s="2003"/>
      <c r="AI54" s="2003"/>
      <c r="AJ54" s="2003"/>
      <c r="AK54" s="2004"/>
    </row>
    <row r="55" spans="1:37" ht="35.1" customHeight="1">
      <c r="A55" s="1977"/>
      <c r="B55" s="344"/>
      <c r="C55" s="344"/>
      <c r="D55" s="2016" t="s">
        <v>654</v>
      </c>
      <c r="E55" s="2016"/>
      <c r="F55" s="2016"/>
      <c r="G55" s="2016"/>
      <c r="H55" s="2016"/>
      <c r="I55" s="2016"/>
      <c r="J55" s="2016"/>
      <c r="K55" s="2016"/>
      <c r="L55" s="2016"/>
      <c r="M55" s="2016"/>
      <c r="N55" s="2016"/>
      <c r="O55" s="2016"/>
      <c r="P55" s="2016"/>
      <c r="Q55" s="2016"/>
      <c r="R55" s="2016"/>
      <c r="S55" s="2016"/>
      <c r="T55" s="2016"/>
      <c r="U55" s="2016"/>
      <c r="V55" s="2016"/>
      <c r="W55" s="2016"/>
      <c r="X55" s="2016"/>
      <c r="Y55" s="2016"/>
      <c r="Z55" s="345"/>
      <c r="AA55" s="308"/>
      <c r="AB55" s="104" t="s">
        <v>113</v>
      </c>
      <c r="AC55" s="2017" t="s">
        <v>13</v>
      </c>
      <c r="AD55" s="2017"/>
      <c r="AE55" s="2017"/>
      <c r="AF55" s="104" t="s">
        <v>113</v>
      </c>
      <c r="AG55" s="2017" t="s">
        <v>14</v>
      </c>
      <c r="AH55" s="2017"/>
      <c r="AI55" s="2017"/>
      <c r="AJ55" s="2017"/>
      <c r="AK55" s="2018"/>
    </row>
    <row r="56" spans="1:37" ht="34.5" customHeight="1" thickBot="1">
      <c r="A56" s="1978"/>
      <c r="B56" s="516"/>
      <c r="C56" s="516"/>
      <c r="D56" s="2013" t="s">
        <v>741</v>
      </c>
      <c r="E56" s="2013"/>
      <c r="F56" s="2013"/>
      <c r="G56" s="2013"/>
      <c r="H56" s="2013"/>
      <c r="I56" s="2013"/>
      <c r="J56" s="2013"/>
      <c r="K56" s="2013"/>
      <c r="L56" s="2013"/>
      <c r="M56" s="2013"/>
      <c r="N56" s="2013"/>
      <c r="O56" s="2013"/>
      <c r="P56" s="2013"/>
      <c r="Q56" s="2013"/>
      <c r="R56" s="2013"/>
      <c r="S56" s="2013"/>
      <c r="T56" s="2013"/>
      <c r="U56" s="2013"/>
      <c r="V56" s="2013"/>
      <c r="W56" s="2013"/>
      <c r="X56" s="2013"/>
      <c r="Y56" s="2013"/>
      <c r="Z56" s="67" t="s">
        <v>113</v>
      </c>
      <c r="AA56" s="2014" t="s">
        <v>723</v>
      </c>
      <c r="AB56" s="2014"/>
      <c r="AC56" s="2014"/>
      <c r="AD56" s="67" t="s">
        <v>113</v>
      </c>
      <c r="AE56" s="2014" t="s">
        <v>725</v>
      </c>
      <c r="AF56" s="2014"/>
      <c r="AG56" s="2014"/>
      <c r="AH56" s="67" t="s">
        <v>113</v>
      </c>
      <c r="AI56" s="2014" t="s">
        <v>724</v>
      </c>
      <c r="AJ56" s="2014"/>
      <c r="AK56" s="2015"/>
    </row>
    <row r="57" spans="1:37" ht="7.5" customHeight="1" thickBot="1">
      <c r="A57" s="519"/>
      <c r="B57" s="338"/>
      <c r="C57" s="338"/>
      <c r="D57" s="520"/>
      <c r="E57" s="520"/>
      <c r="F57" s="520"/>
      <c r="G57" s="520"/>
      <c r="H57" s="520"/>
      <c r="I57" s="520"/>
      <c r="J57" s="520"/>
      <c r="K57" s="520"/>
      <c r="L57" s="520"/>
      <c r="M57" s="520"/>
      <c r="N57" s="520"/>
      <c r="O57" s="520"/>
      <c r="P57" s="520"/>
      <c r="Q57" s="520"/>
      <c r="R57" s="520"/>
      <c r="S57" s="520"/>
      <c r="T57" s="520"/>
      <c r="U57" s="520"/>
      <c r="V57" s="520"/>
      <c r="W57" s="520"/>
      <c r="X57" s="520"/>
      <c r="Y57" s="520"/>
      <c r="Z57" s="183"/>
      <c r="AA57" s="521"/>
      <c r="AB57" s="521"/>
      <c r="AC57" s="521"/>
      <c r="AD57" s="183"/>
      <c r="AE57" s="521"/>
      <c r="AF57" s="521"/>
      <c r="AG57" s="521"/>
      <c r="AH57" s="183"/>
      <c r="AI57" s="521"/>
      <c r="AJ57" s="521"/>
      <c r="AK57" s="522"/>
    </row>
    <row r="58" spans="1:37" ht="16.5" customHeight="1" thickBot="1">
      <c r="Z58" s="523"/>
      <c r="AA58" s="2001" t="s">
        <v>252</v>
      </c>
      <c r="AB58" s="2001"/>
      <c r="AC58" s="2001"/>
      <c r="AD58" s="2001"/>
      <c r="AE58" s="2001"/>
      <c r="AF58" s="2001"/>
      <c r="AG58" s="2001"/>
      <c r="AH58" s="2001"/>
      <c r="AI58" s="2001"/>
      <c r="AJ58" s="2001"/>
      <c r="AK58" s="524"/>
    </row>
    <row r="59" spans="1:37" ht="7.5" customHeight="1"/>
  </sheetData>
  <mergeCells count="121">
    <mergeCell ref="A51:A56"/>
    <mergeCell ref="AA58:AJ58"/>
    <mergeCell ref="C53:M53"/>
    <mergeCell ref="P53:Y53"/>
    <mergeCell ref="B54:AK54"/>
    <mergeCell ref="C47:AK47"/>
    <mergeCell ref="D48:AI48"/>
    <mergeCell ref="D49:AI49"/>
    <mergeCell ref="D50:AI50"/>
    <mergeCell ref="B51:N51"/>
    <mergeCell ref="O51:Z51"/>
    <mergeCell ref="B52:N52"/>
    <mergeCell ref="O52:Z52"/>
    <mergeCell ref="AA51:AB51"/>
    <mergeCell ref="AC51:AK51"/>
    <mergeCell ref="AA52:AB53"/>
    <mergeCell ref="AC52:AK53"/>
    <mergeCell ref="D56:Y56"/>
    <mergeCell ref="AA56:AC56"/>
    <mergeCell ref="AE56:AG56"/>
    <mergeCell ref="AI56:AK56"/>
    <mergeCell ref="D55:Y55"/>
    <mergeCell ref="AG55:AK55"/>
    <mergeCell ref="AC55:AE55"/>
    <mergeCell ref="A38:AL38"/>
    <mergeCell ref="A40:A50"/>
    <mergeCell ref="B40:N40"/>
    <mergeCell ref="O40:Z40"/>
    <mergeCell ref="B41:N41"/>
    <mergeCell ref="O41:Z41"/>
    <mergeCell ref="C42:M42"/>
    <mergeCell ref="P42:Y42"/>
    <mergeCell ref="B43:AK43"/>
    <mergeCell ref="C45:N45"/>
    <mergeCell ref="O45:S45"/>
    <mergeCell ref="T45:Y45"/>
    <mergeCell ref="O46:S46"/>
    <mergeCell ref="T46:Y46"/>
    <mergeCell ref="AA40:AB40"/>
    <mergeCell ref="AC40:AK40"/>
    <mergeCell ref="AA41:AB42"/>
    <mergeCell ref="AC41:AK42"/>
    <mergeCell ref="AC34:AJ34"/>
    <mergeCell ref="B35:Y35"/>
    <mergeCell ref="AC35:AJ35"/>
    <mergeCell ref="B36:Y36"/>
    <mergeCell ref="AC36:AJ36"/>
    <mergeCell ref="B29:C29"/>
    <mergeCell ref="D29:AA29"/>
    <mergeCell ref="AC29:AJ29"/>
    <mergeCell ref="B30:AK30"/>
    <mergeCell ref="A31:AL31"/>
    <mergeCell ref="B33:Y33"/>
    <mergeCell ref="AB33:AK33"/>
    <mergeCell ref="B34:AA34"/>
    <mergeCell ref="AK25:AK26"/>
    <mergeCell ref="D26:AA26"/>
    <mergeCell ref="B27:C28"/>
    <mergeCell ref="D27:AA27"/>
    <mergeCell ref="AC27:AJ28"/>
    <mergeCell ref="AK27:AK28"/>
    <mergeCell ref="D28:AA28"/>
    <mergeCell ref="B24:C24"/>
    <mergeCell ref="D24:AA24"/>
    <mergeCell ref="AC24:AJ24"/>
    <mergeCell ref="B25:C26"/>
    <mergeCell ref="D25:AA25"/>
    <mergeCell ref="AC25:AJ26"/>
    <mergeCell ref="AK16:AK17"/>
    <mergeCell ref="C17:G17"/>
    <mergeCell ref="L17:O17"/>
    <mergeCell ref="T17:W17"/>
    <mergeCell ref="AC22:AJ23"/>
    <mergeCell ref="AK22:AK23"/>
    <mergeCell ref="Z23:AA23"/>
    <mergeCell ref="AK19:AK20"/>
    <mergeCell ref="C20:G20"/>
    <mergeCell ref="L20:O20"/>
    <mergeCell ref="T20:W20"/>
    <mergeCell ref="Z20:AA20"/>
    <mergeCell ref="B21:C21"/>
    <mergeCell ref="D21:AA21"/>
    <mergeCell ref="A15:A28"/>
    <mergeCell ref="B15:C15"/>
    <mergeCell ref="D15:AA15"/>
    <mergeCell ref="AC15:AJ15"/>
    <mergeCell ref="B16:I16"/>
    <mergeCell ref="K16:Q16"/>
    <mergeCell ref="B18:C18"/>
    <mergeCell ref="D18:AA18"/>
    <mergeCell ref="B19:I19"/>
    <mergeCell ref="K19:Q19"/>
    <mergeCell ref="S19:Y19"/>
    <mergeCell ref="AC19:AJ20"/>
    <mergeCell ref="S16:Y16"/>
    <mergeCell ref="AC16:AJ17"/>
    <mergeCell ref="B22:G22"/>
    <mergeCell ref="S22:W22"/>
    <mergeCell ref="C23:F23"/>
    <mergeCell ref="K23:N23"/>
    <mergeCell ref="S23:W23"/>
    <mergeCell ref="A9:A10"/>
    <mergeCell ref="B9:K10"/>
    <mergeCell ref="L9:AA10"/>
    <mergeCell ref="AC9:AJ10"/>
    <mergeCell ref="AK9:AK10"/>
    <mergeCell ref="A12:AK12"/>
    <mergeCell ref="B14:AA14"/>
    <mergeCell ref="AB14:AK14"/>
    <mergeCell ref="C11:AL11"/>
    <mergeCell ref="A1:X1"/>
    <mergeCell ref="A2:X2"/>
    <mergeCell ref="A4:AK4"/>
    <mergeCell ref="B6:K6"/>
    <mergeCell ref="L6:AA6"/>
    <mergeCell ref="AB6:AK6"/>
    <mergeCell ref="A7:A8"/>
    <mergeCell ref="B7:K8"/>
    <mergeCell ref="L7:AA8"/>
    <mergeCell ref="AC7:AJ8"/>
    <mergeCell ref="AK7:AK8"/>
  </mergeCells>
  <phoneticPr fontId="7"/>
  <conditionalFormatting sqref="AA41:AB42">
    <cfRule type="containsText" dxfId="13" priority="2" operator="containsText" text="超過">
      <formula>NOT(ISERROR(SEARCH("超過",AA41)))</formula>
    </cfRule>
  </conditionalFormatting>
  <conditionalFormatting sqref="AA52:AB53">
    <cfRule type="containsText" dxfId="12" priority="1" operator="containsText" text="超過">
      <formula>NOT(ISERROR(SEARCH("超過",AA52)))</formula>
    </cfRule>
  </conditionalFormatting>
  <dataValidations disablePrompts="1" count="1">
    <dataValidation type="list" allowBlank="1" showInputMessage="1" showErrorMessage="1" sqref="B45:B47 AD56:AD57 AF55 Z56:Z57 AB55 AH56:AH57">
      <formula1>"(　),(〇)"</formula1>
    </dataValidation>
  </dataValidations>
  <printOptions horizontalCentered="1"/>
  <pageMargins left="0.35433070866141736" right="0.35433070866141736" top="0.39370078740157483" bottom="0.35433070866141736" header="0.15748031496062992" footer="0.15748031496062992"/>
  <pageSetup paperSize="9" scale="76" orientation="portrait" r:id="rId1"/>
  <headerFooter alignWithMargins="0">
    <oddFooter>&amp;C-会計&amp;A-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【入力シートⅠ】基礎数値</vt:lpstr>
      <vt:lpstr>【入力シートⅡ】加算見込額積算表</vt:lpstr>
      <vt:lpstr>Ｐ１</vt:lpstr>
      <vt:lpstr>Ｐ２</vt:lpstr>
      <vt:lpstr>Ｐ３ </vt:lpstr>
      <vt:lpstr>Ｐ４</vt:lpstr>
      <vt:lpstr>Ｐ５</vt:lpstr>
      <vt:lpstr>Ｐ６</vt:lpstr>
      <vt:lpstr>Ｐ７</vt:lpstr>
      <vt:lpstr>Ｐ８</vt:lpstr>
      <vt:lpstr>Ｐ９</vt:lpstr>
      <vt:lpstr>Ｐ10</vt:lpstr>
      <vt:lpstr>【様式】資金収支計算分析表</vt:lpstr>
      <vt:lpstr>【入力シートⅠ】基礎数値!Print_Area</vt:lpstr>
      <vt:lpstr>【入力シートⅡ】加算見込額積算表!Print_Area</vt:lpstr>
      <vt:lpstr>【様式】資金収支計算分析表!Print_Area</vt:lpstr>
      <vt:lpstr>'Ｐ１'!Print_Area</vt:lpstr>
      <vt:lpstr>'Ｐ10'!Print_Area</vt:lpstr>
      <vt:lpstr>'Ｐ２'!Print_Area</vt:lpstr>
      <vt:lpstr>'Ｐ３ '!Print_Area</vt:lpstr>
      <vt:lpstr>'Ｐ４'!Print_Area</vt:lpstr>
      <vt:lpstr>'Ｐ５'!Print_Area</vt:lpstr>
      <vt:lpstr>'Ｐ６'!Print_Area</vt:lpstr>
      <vt:lpstr>'Ｐ７'!Print_Area</vt:lpstr>
      <vt:lpstr>'Ｐ８'!Print_Area</vt:lpstr>
      <vt:lpstr>'Ｐ９'!Print_Area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2023-04-20T04:54:41Z</cp:lastPrinted>
  <dcterms:created xsi:type="dcterms:W3CDTF">2019-03-27T00:00:26Z</dcterms:created>
  <dcterms:modified xsi:type="dcterms:W3CDTF">2024-05-07T01:01:18Z</dcterms:modified>
</cp:coreProperties>
</file>