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19-00021585\給付担当\06 処遇改善\R4\140_事務改善に向けた取組\070_R ４処遇計画様式検討\積算表\★完成\"/>
    </mc:Choice>
  </mc:AlternateContent>
  <workbookProtection workbookPassword="EE69" lockStructure="1"/>
  <bookViews>
    <workbookView xWindow="0" yWindow="0" windowWidth="20490" windowHeight="7530"/>
  </bookViews>
  <sheets>
    <sheet name="積算表" sheetId="1" r:id="rId1"/>
    <sheet name="加算区分" sheetId="2" state="hidden" r:id="rId2"/>
    <sheet name="幼稚園 単価表" sheetId="3" state="hidden" r:id="rId3"/>
    <sheet name="幼稚園 単価表②" sheetId="4" state="hidden" r:id="rId4"/>
  </sheets>
  <definedNames>
    <definedName name="_Fill" localSheetId="1" hidden="1">#REF!</definedName>
    <definedName name="_Fill" hidden="1">#REF!</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積算表!$A$1:$AG$60</definedName>
    <definedName name="単価表">'幼稚園 単価表'!$A$6:$BC$40</definedName>
    <definedName name="定員">積算表!$AO$2:$AP$19</definedName>
    <definedName name="平均勤続年数">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4" i="1" l="1"/>
  <c r="AP53" i="1"/>
  <c r="AP52" i="1"/>
  <c r="AP51" i="1"/>
  <c r="AP50" i="1"/>
  <c r="AP49" i="1"/>
  <c r="AP48" i="1"/>
  <c r="AP47" i="1"/>
  <c r="AP46" i="1"/>
  <c r="F14" i="2" l="1"/>
  <c r="F13" i="2"/>
  <c r="F12" i="2"/>
  <c r="F11" i="2"/>
  <c r="F10" i="2"/>
  <c r="F9" i="2"/>
  <c r="F8" i="2"/>
  <c r="F7" i="2"/>
  <c r="F6" i="2"/>
  <c r="F5" i="2"/>
  <c r="F4" i="2"/>
  <c r="F3" i="2"/>
  <c r="M52" i="1"/>
  <c r="M51" i="1"/>
  <c r="M50" i="1"/>
  <c r="M49" i="1"/>
  <c r="M48" i="1"/>
  <c r="M47" i="1"/>
  <c r="M46" i="1"/>
  <c r="AE44" i="1"/>
  <c r="AC44" i="1"/>
  <c r="AA44" i="1"/>
  <c r="Y44" i="1"/>
  <c r="W44" i="1"/>
  <c r="U44" i="1"/>
  <c r="AC43" i="1"/>
  <c r="Y43" i="1"/>
  <c r="Y45" i="1" s="1"/>
  <c r="U43" i="1"/>
  <c r="AC41" i="1"/>
  <c r="Y41" i="1"/>
  <c r="U41" i="1"/>
  <c r="AC40" i="1"/>
  <c r="Y40" i="1"/>
  <c r="U40" i="1"/>
  <c r="AC39" i="1"/>
  <c r="Y39" i="1"/>
  <c r="U39" i="1"/>
  <c r="AC38" i="1"/>
  <c r="Y38" i="1"/>
  <c r="U38" i="1"/>
  <c r="AC37" i="1"/>
  <c r="Y37" i="1"/>
  <c r="U37" i="1"/>
  <c r="U36" i="1"/>
  <c r="U35" i="1"/>
  <c r="Y34" i="1"/>
  <c r="U34" i="1"/>
  <c r="AC33" i="1"/>
  <c r="Y33" i="1"/>
  <c r="U33" i="1"/>
  <c r="U32" i="1"/>
  <c r="U42" i="1" s="1"/>
  <c r="Q21" i="1"/>
  <c r="V24" i="1" s="1"/>
  <c r="L21" i="1"/>
  <c r="AA16" i="1"/>
  <c r="AU4" i="1" s="1"/>
  <c r="AC32" i="1" s="1"/>
  <c r="AC42" i="1" s="1"/>
  <c r="AU6" i="1"/>
  <c r="Y32" i="1" s="1"/>
  <c r="Y42" i="1" s="1"/>
  <c r="AA1" i="1"/>
  <c r="M53" i="1" l="1"/>
  <c r="Y54" i="1"/>
  <c r="Y55" i="1" s="1"/>
  <c r="U45" i="1"/>
  <c r="U54" i="1" s="1"/>
  <c r="U55" i="1" s="1"/>
  <c r="AC45" i="1"/>
  <c r="AC54" i="1" s="1"/>
  <c r="AC55" i="1" s="1"/>
  <c r="M57" i="1" l="1"/>
  <c r="M59" i="1"/>
  <c r="M27" i="1" s="1"/>
  <c r="M58" i="1"/>
  <c r="M26" i="1" s="1"/>
  <c r="M56" i="1" l="1"/>
</calcChain>
</file>

<file path=xl/sharedStrings.xml><?xml version="1.0" encoding="utf-8"?>
<sst xmlns="http://schemas.openxmlformats.org/spreadsheetml/2006/main" count="947" uniqueCount="274">
  <si>
    <t>定員</t>
    <rPh sb="0" eb="2">
      <t>テイイン</t>
    </rPh>
    <phoneticPr fontId="5"/>
  </si>
  <si>
    <t>年度</t>
    <rPh sb="0" eb="2">
      <t>ネンド</t>
    </rPh>
    <phoneticPr fontId="2"/>
  </si>
  <si>
    <t>基準年度加算率</t>
    <rPh sb="0" eb="2">
      <t>キジュン</t>
    </rPh>
    <rPh sb="2" eb="4">
      <t>ネンド</t>
    </rPh>
    <rPh sb="4" eb="6">
      <t>カサン</t>
    </rPh>
    <rPh sb="6" eb="7">
      <t>リツ</t>
    </rPh>
    <phoneticPr fontId="2"/>
  </si>
  <si>
    <t>幼稚園</t>
    <rPh sb="0" eb="3">
      <t>ヨウチエン</t>
    </rPh>
    <phoneticPr fontId="7"/>
  </si>
  <si>
    <t>市町村</t>
    <rPh sb="0" eb="3">
      <t>シチョウソン</t>
    </rPh>
    <phoneticPr fontId="9"/>
  </si>
  <si>
    <t>横浜市</t>
    <rPh sb="0" eb="3">
      <t>ヨコハマシ</t>
    </rPh>
    <phoneticPr fontId="2"/>
  </si>
  <si>
    <t>区</t>
    <rPh sb="0" eb="1">
      <t>ク</t>
    </rPh>
    <phoneticPr fontId="2"/>
  </si>
  <si>
    <t>令和元年度</t>
    <rPh sb="0" eb="2">
      <t>レイワ</t>
    </rPh>
    <rPh sb="2" eb="5">
      <t>ガンネンド</t>
    </rPh>
    <phoneticPr fontId="2"/>
  </si>
  <si>
    <t>施設・事業種別</t>
    <rPh sb="0" eb="2">
      <t>シセツ</t>
    </rPh>
    <rPh sb="3" eb="5">
      <t>ジギョウ</t>
    </rPh>
    <rPh sb="5" eb="7">
      <t>シュベツ</t>
    </rPh>
    <phoneticPr fontId="9"/>
  </si>
  <si>
    <t>幼稚園</t>
    <rPh sb="0" eb="3">
      <t>ヨウチエン</t>
    </rPh>
    <phoneticPr fontId="2"/>
  </si>
  <si>
    <t>令和３年度</t>
    <rPh sb="0" eb="2">
      <t>レイワ</t>
    </rPh>
    <rPh sb="3" eb="5">
      <t>ネンド</t>
    </rPh>
    <phoneticPr fontId="2"/>
  </si>
  <si>
    <t>施設・事業所番号</t>
    <rPh sb="0" eb="2">
      <t>シセツ</t>
    </rPh>
    <rPh sb="3" eb="6">
      <t>ジギョウショ</t>
    </rPh>
    <rPh sb="6" eb="8">
      <t>バンゴウ</t>
    </rPh>
    <phoneticPr fontId="9"/>
  </si>
  <si>
    <t>４歳以上児</t>
    <rPh sb="1" eb="4">
      <t>サイイジョウ</t>
    </rPh>
    <rPh sb="4" eb="5">
      <t>ジ</t>
    </rPh>
    <phoneticPr fontId="9"/>
  </si>
  <si>
    <t>施設・事業所名称</t>
    <rPh sb="0" eb="2">
      <t>シセツ</t>
    </rPh>
    <rPh sb="3" eb="6">
      <t>ジギョウショ</t>
    </rPh>
    <rPh sb="6" eb="8">
      <t>メイショウ</t>
    </rPh>
    <phoneticPr fontId="7"/>
  </si>
  <si>
    <t>３歳児</t>
    <rPh sb="1" eb="3">
      <t>サイジ</t>
    </rPh>
    <phoneticPr fontId="9"/>
  </si>
  <si>
    <t>代表者職・氏名</t>
    <rPh sb="0" eb="3">
      <t>ダイヒョウシャ</t>
    </rPh>
    <rPh sb="3" eb="4">
      <t>ショク</t>
    </rPh>
    <rPh sb="5" eb="7">
      <t>シメイ</t>
    </rPh>
    <phoneticPr fontId="7"/>
  </si>
  <si>
    <t>令和４年度 処遇改善等加算Ⅰ加算見込額積算表</t>
    <rPh sb="0" eb="2">
      <t>レイワ</t>
    </rPh>
    <rPh sb="3" eb="5">
      <t>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9"/>
  </si>
  <si>
    <t>※青色欄を記入してください。</t>
    <rPh sb="1" eb="3">
      <t>アオイロ</t>
    </rPh>
    <rPh sb="3" eb="4">
      <t>ラン</t>
    </rPh>
    <rPh sb="5" eb="7">
      <t>キニュウ</t>
    </rPh>
    <phoneticPr fontId="7"/>
  </si>
  <si>
    <t>※黄欄には加算見込額が表示されます。賃金改善計画書に加算見込額の数字をそのまま記入してください。</t>
    <phoneticPr fontId="7"/>
  </si>
  <si>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7"/>
  </si>
  <si>
    <t>平均経験年数</t>
    <rPh sb="0" eb="2">
      <t>ヘイキン</t>
    </rPh>
    <rPh sb="2" eb="4">
      <t>ケイケン</t>
    </rPh>
    <rPh sb="4" eb="6">
      <t>ネンスウ</t>
    </rPh>
    <phoneticPr fontId="9"/>
  </si>
  <si>
    <t>利用定員</t>
    <rPh sb="0" eb="2">
      <t>リヨウ</t>
    </rPh>
    <rPh sb="2" eb="4">
      <t>テイイン</t>
    </rPh>
    <phoneticPr fontId="9"/>
  </si>
  <si>
    <t>定員区分</t>
    <rPh sb="0" eb="2">
      <t>テイイン</t>
    </rPh>
    <rPh sb="2" eb="4">
      <t>クブン</t>
    </rPh>
    <phoneticPr fontId="9"/>
  </si>
  <si>
    <t>実施月数
（通常12月）</t>
    <phoneticPr fontId="7"/>
  </si>
  <si>
    <t>基礎分</t>
    <rPh sb="0" eb="2">
      <t>キソ</t>
    </rPh>
    <rPh sb="2" eb="3">
      <t>ブン</t>
    </rPh>
    <phoneticPr fontId="7"/>
  </si>
  <si>
    <t>賃金改善要件分</t>
    <rPh sb="0" eb="2">
      <t>チンギン</t>
    </rPh>
    <rPh sb="2" eb="4">
      <t>カイゼン</t>
    </rPh>
    <rPh sb="4" eb="6">
      <t>ヨウケン</t>
    </rPh>
    <rPh sb="6" eb="7">
      <t>ブン</t>
    </rPh>
    <phoneticPr fontId="9"/>
  </si>
  <si>
    <t>うちｷｬﾘｱﾊﾟｽ要件</t>
    <rPh sb="9" eb="11">
      <t>ヨウケン</t>
    </rPh>
    <phoneticPr fontId="9"/>
  </si>
  <si>
    <t>新規事由</t>
    <rPh sb="0" eb="2">
      <t>シンキ</t>
    </rPh>
    <rPh sb="2" eb="4">
      <t>ジユウ</t>
    </rPh>
    <phoneticPr fontId="2"/>
  </si>
  <si>
    <t>基準年度</t>
    <rPh sb="0" eb="2">
      <t>キジュン</t>
    </rPh>
    <rPh sb="2" eb="4">
      <t>ネンド</t>
    </rPh>
    <phoneticPr fontId="2"/>
  </si>
  <si>
    <t>基準年度の
賃金改善要件分</t>
    <rPh sb="0" eb="2">
      <t>キジュン</t>
    </rPh>
    <rPh sb="2" eb="4">
      <t>ネンド</t>
    </rPh>
    <rPh sb="6" eb="8">
      <t>チンギン</t>
    </rPh>
    <rPh sb="8" eb="10">
      <t>カイゼン</t>
    </rPh>
    <rPh sb="10" eb="12">
      <t>ヨウケン</t>
    </rPh>
    <rPh sb="12" eb="13">
      <t>ブン</t>
    </rPh>
    <phoneticPr fontId="2"/>
  </si>
  <si>
    <t>新規事由に係る
加算率</t>
    <rPh sb="0" eb="2">
      <t>シンキ</t>
    </rPh>
    <rPh sb="2" eb="4">
      <t>ジユウ</t>
    </rPh>
    <rPh sb="5" eb="6">
      <t>カカ</t>
    </rPh>
    <rPh sb="8" eb="10">
      <t>カサン</t>
    </rPh>
    <rPh sb="10" eb="11">
      <t>リツ</t>
    </rPh>
    <phoneticPr fontId="2"/>
  </si>
  <si>
    <t>１　処遇改善等加算Ⅰ</t>
    <rPh sb="2" eb="4">
      <t>ショグウ</t>
    </rPh>
    <rPh sb="4" eb="6">
      <t>カイゼン</t>
    </rPh>
    <rPh sb="6" eb="7">
      <t>トウ</t>
    </rPh>
    <rPh sb="7" eb="9">
      <t>カサン</t>
    </rPh>
    <phoneticPr fontId="2"/>
  </si>
  <si>
    <t>加算見込額（処遇改善等加算【国】（1,000円未満切り捨て））</t>
    <rPh sb="0" eb="2">
      <t>カサン</t>
    </rPh>
    <rPh sb="2" eb="4">
      <t>ミコミ</t>
    </rPh>
    <rPh sb="4" eb="5">
      <t>ガク</t>
    </rPh>
    <phoneticPr fontId="7"/>
  </si>
  <si>
    <t>特定加算見込額（処遇改善等加算【国】（1,000円未満切り捨て））</t>
    <rPh sb="0" eb="2">
      <t>トクテイ</t>
    </rPh>
    <rPh sb="2" eb="4">
      <t>カサン</t>
    </rPh>
    <rPh sb="4" eb="6">
      <t>ミコミ</t>
    </rPh>
    <rPh sb="6" eb="7">
      <t>ガク</t>
    </rPh>
    <phoneticPr fontId="7"/>
  </si>
  <si>
    <t>区分</t>
    <rPh sb="0" eb="2">
      <t>クブン</t>
    </rPh>
    <phoneticPr fontId="9"/>
  </si>
  <si>
    <t>適用
する
場合</t>
    <rPh sb="0" eb="2">
      <t>テキヨウ</t>
    </rPh>
    <rPh sb="6" eb="8">
      <t>バアイ</t>
    </rPh>
    <phoneticPr fontId="9"/>
  </si>
  <si>
    <t>年齢別単価</t>
    <rPh sb="0" eb="2">
      <t>ネンレイ</t>
    </rPh>
    <rPh sb="2" eb="3">
      <t>ベツ</t>
    </rPh>
    <rPh sb="3" eb="5">
      <t>タンカ</t>
    </rPh>
    <phoneticPr fontId="9"/>
  </si>
  <si>
    <t>乳児</t>
    <rPh sb="0" eb="2">
      <t>ニュウジ</t>
    </rPh>
    <phoneticPr fontId="9"/>
  </si>
  <si>
    <t>１歳児</t>
    <rPh sb="1" eb="2">
      <t>サイ</t>
    </rPh>
    <rPh sb="2" eb="3">
      <t>ジ</t>
    </rPh>
    <phoneticPr fontId="9"/>
  </si>
  <si>
    <t>満３歳児</t>
    <rPh sb="0" eb="1">
      <t>マン</t>
    </rPh>
    <rPh sb="2" eb="4">
      <t>サイジ</t>
    </rPh>
    <phoneticPr fontId="9"/>
  </si>
  <si>
    <t>３歳児</t>
    <rPh sb="1" eb="2">
      <t>サイ</t>
    </rPh>
    <rPh sb="2" eb="3">
      <t>ジ</t>
    </rPh>
    <phoneticPr fontId="9"/>
  </si>
  <si>
    <t>４歳以上児</t>
    <rPh sb="1" eb="2">
      <t>サイ</t>
    </rPh>
    <rPh sb="2" eb="4">
      <t>イジョウ</t>
    </rPh>
    <rPh sb="4" eb="5">
      <t>ジ</t>
    </rPh>
    <phoneticPr fontId="9"/>
  </si>
  <si>
    <t>平均利用子ども数(人)</t>
    <rPh sb="9" eb="10">
      <t>ニン</t>
    </rPh>
    <phoneticPr fontId="7"/>
  </si>
  <si>
    <t>①</t>
    <phoneticPr fontId="7"/>
  </si>
  <si>
    <t>処遇改善等加算分単価(円)</t>
    <rPh sb="0" eb="2">
      <t>ショグウ</t>
    </rPh>
    <rPh sb="2" eb="4">
      <t>カイゼン</t>
    </rPh>
    <rPh sb="4" eb="5">
      <t>ナド</t>
    </rPh>
    <rPh sb="5" eb="7">
      <t>カサン</t>
    </rPh>
    <rPh sb="7" eb="8">
      <t>ブン</t>
    </rPh>
    <rPh sb="8" eb="10">
      <t>タンカ</t>
    </rPh>
    <rPh sb="11" eb="12">
      <t>エン</t>
    </rPh>
    <phoneticPr fontId="9"/>
  </si>
  <si>
    <t>基本加算②</t>
    <rPh sb="0" eb="2">
      <t>キホン</t>
    </rPh>
    <rPh sb="2" eb="4">
      <t>カサン</t>
    </rPh>
    <phoneticPr fontId="9"/>
  </si>
  <si>
    <t>処遇改善等加算Ⅰ</t>
    <rPh sb="0" eb="2">
      <t>ショグウ</t>
    </rPh>
    <rPh sb="2" eb="4">
      <t>カイゼン</t>
    </rPh>
    <rPh sb="4" eb="5">
      <t>ナド</t>
    </rPh>
    <rPh sb="5" eb="7">
      <t>カサン</t>
    </rPh>
    <phoneticPr fontId="9"/>
  </si>
  <si>
    <t>○</t>
  </si>
  <si>
    <t>副園長・教頭配置加算</t>
    <rPh sb="0" eb="3">
      <t>フクエンチョウ</t>
    </rPh>
    <rPh sb="4" eb="6">
      <t>キョウトウ</t>
    </rPh>
    <rPh sb="6" eb="8">
      <t>ハイチ</t>
    </rPh>
    <rPh sb="8" eb="10">
      <t>カサン</t>
    </rPh>
    <phoneticPr fontId="9"/>
  </si>
  <si>
    <t>３歳児配置改善加算</t>
    <rPh sb="1" eb="2">
      <t>サイ</t>
    </rPh>
    <rPh sb="2" eb="3">
      <t>ジ</t>
    </rPh>
    <rPh sb="3" eb="5">
      <t>ハイチ</t>
    </rPh>
    <rPh sb="5" eb="7">
      <t>カイゼン</t>
    </rPh>
    <rPh sb="7" eb="9">
      <t>カサン</t>
    </rPh>
    <phoneticPr fontId="9"/>
  </si>
  <si>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2"/>
  </si>
  <si>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2"/>
  </si>
  <si>
    <t>講師配置加算</t>
    <rPh sb="0" eb="2">
      <t>コウシ</t>
    </rPh>
    <rPh sb="2" eb="4">
      <t>ハイチ</t>
    </rPh>
    <rPh sb="4" eb="6">
      <t>カサン</t>
    </rPh>
    <phoneticPr fontId="5"/>
  </si>
  <si>
    <t>チーム保育加配加算</t>
    <rPh sb="3" eb="5">
      <t>ホイク</t>
    </rPh>
    <rPh sb="5" eb="7">
      <t>カハイ</t>
    </rPh>
    <rPh sb="7" eb="9">
      <t>カサン</t>
    </rPh>
    <phoneticPr fontId="5"/>
  </si>
  <si>
    <t>通園送迎加算</t>
    <rPh sb="0" eb="2">
      <t>ツウエン</t>
    </rPh>
    <rPh sb="2" eb="4">
      <t>ソウゲイ</t>
    </rPh>
    <rPh sb="4" eb="6">
      <t>カサン</t>
    </rPh>
    <phoneticPr fontId="2"/>
  </si>
  <si>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2"/>
  </si>
  <si>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2"/>
  </si>
  <si>
    <t>②合計</t>
    <rPh sb="1" eb="3">
      <t>ゴウケイ</t>
    </rPh>
    <phoneticPr fontId="7"/>
  </si>
  <si>
    <t>加減調整部分③</t>
    <rPh sb="0" eb="2">
      <t>カゲン</t>
    </rPh>
    <rPh sb="2" eb="4">
      <t>チョウセイ</t>
    </rPh>
    <rPh sb="4" eb="6">
      <t>ブブン</t>
    </rPh>
    <phoneticPr fontId="7"/>
  </si>
  <si>
    <t>年齢別配置基準を下回る場合</t>
    <rPh sb="0" eb="2">
      <t>ネンレイ</t>
    </rPh>
    <rPh sb="2" eb="3">
      <t>ベツ</t>
    </rPh>
    <rPh sb="3" eb="5">
      <t>ハイチ</t>
    </rPh>
    <rPh sb="5" eb="7">
      <t>キジュン</t>
    </rPh>
    <rPh sb="8" eb="10">
      <t>シタマワ</t>
    </rPh>
    <rPh sb="11" eb="13">
      <t>バアイ</t>
    </rPh>
    <phoneticPr fontId="2"/>
  </si>
  <si>
    <t>定員を恒常的に超過する場合</t>
    <rPh sb="0" eb="2">
      <t>テイイン</t>
    </rPh>
    <rPh sb="3" eb="6">
      <t>コウジョウテキ</t>
    </rPh>
    <rPh sb="7" eb="9">
      <t>チョウカ</t>
    </rPh>
    <rPh sb="11" eb="13">
      <t>バアイ</t>
    </rPh>
    <phoneticPr fontId="9"/>
  </si>
  <si>
    <t>③合計</t>
    <rPh sb="1" eb="3">
      <t>ゴウケイ</t>
    </rPh>
    <phoneticPr fontId="7"/>
  </si>
  <si>
    <t>特定加算④</t>
    <rPh sb="0" eb="2">
      <t>トクテイ</t>
    </rPh>
    <rPh sb="2" eb="4">
      <t>カサン</t>
    </rPh>
    <phoneticPr fontId="9"/>
  </si>
  <si>
    <t>主幹教諭等専任加算</t>
    <rPh sb="0" eb="2">
      <t>シュカン</t>
    </rPh>
    <rPh sb="2" eb="4">
      <t>キョウユ</t>
    </rPh>
    <rPh sb="4" eb="5">
      <t>トウ</t>
    </rPh>
    <rPh sb="5" eb="7">
      <t>センニン</t>
    </rPh>
    <rPh sb="7" eb="9">
      <t>カサン</t>
    </rPh>
    <phoneticPr fontId="9"/>
  </si>
  <si>
    <t>主幹教諭等専任加算</t>
    <rPh sb="0" eb="2">
      <t>シュカン</t>
    </rPh>
    <rPh sb="2" eb="4">
      <t>キョウユ</t>
    </rPh>
    <rPh sb="4" eb="5">
      <t>トウ</t>
    </rPh>
    <rPh sb="5" eb="7">
      <t>センニン</t>
    </rPh>
    <rPh sb="7" eb="9">
      <t>カサン</t>
    </rPh>
    <phoneticPr fontId="2"/>
  </si>
  <si>
    <t>子育て支援活動費加算</t>
    <rPh sb="0" eb="2">
      <t>コソダ</t>
    </rPh>
    <rPh sb="3" eb="5">
      <t>シエン</t>
    </rPh>
    <rPh sb="5" eb="7">
      <t>カツドウ</t>
    </rPh>
    <rPh sb="7" eb="8">
      <t>ヒ</t>
    </rPh>
    <rPh sb="8" eb="10">
      <t>カサン</t>
    </rPh>
    <phoneticPr fontId="2"/>
  </si>
  <si>
    <t>療育支援加算</t>
    <rPh sb="0" eb="2">
      <t>リョウイク</t>
    </rPh>
    <rPh sb="2" eb="4">
      <t>シエン</t>
    </rPh>
    <rPh sb="4" eb="6">
      <t>カサン</t>
    </rPh>
    <phoneticPr fontId="2"/>
  </si>
  <si>
    <t>A</t>
    <phoneticPr fontId="2"/>
  </si>
  <si>
    <t>事務職員配置加算</t>
    <rPh sb="0" eb="2">
      <t>ジム</t>
    </rPh>
    <rPh sb="2" eb="4">
      <t>ショクイン</t>
    </rPh>
    <rPh sb="4" eb="6">
      <t>ハイチ</t>
    </rPh>
    <rPh sb="6" eb="8">
      <t>カサン</t>
    </rPh>
    <phoneticPr fontId="2"/>
  </si>
  <si>
    <t>B</t>
    <phoneticPr fontId="2"/>
  </si>
  <si>
    <t>指導充実加配加算</t>
    <rPh sb="0" eb="2">
      <t>シドウ</t>
    </rPh>
    <rPh sb="2" eb="4">
      <t>ジュウジツ</t>
    </rPh>
    <rPh sb="4" eb="6">
      <t>カハイ</t>
    </rPh>
    <rPh sb="6" eb="8">
      <t>カサン</t>
    </rPh>
    <phoneticPr fontId="9"/>
  </si>
  <si>
    <t>事務職員配置加算</t>
    <rPh sb="0" eb="8">
      <t>ジムショクインハイチカサン</t>
    </rPh>
    <phoneticPr fontId="2"/>
  </si>
  <si>
    <t>事務負担対応加配加算</t>
    <rPh sb="0" eb="2">
      <t>ジム</t>
    </rPh>
    <rPh sb="2" eb="4">
      <t>フタン</t>
    </rPh>
    <rPh sb="4" eb="6">
      <t>タイオウ</t>
    </rPh>
    <rPh sb="6" eb="8">
      <t>カハイ</t>
    </rPh>
    <rPh sb="8" eb="10">
      <t>カサン</t>
    </rPh>
    <phoneticPr fontId="9"/>
  </si>
  <si>
    <t>指導充実加配加算</t>
    <rPh sb="0" eb="2">
      <t>シドウ</t>
    </rPh>
    <rPh sb="2" eb="4">
      <t>ジュウジツ</t>
    </rPh>
    <rPh sb="4" eb="6">
      <t>カハイ</t>
    </rPh>
    <rPh sb="6" eb="8">
      <t>カサン</t>
    </rPh>
    <phoneticPr fontId="2"/>
  </si>
  <si>
    <t>栄養管理加算</t>
    <rPh sb="0" eb="2">
      <t>エイヨウ</t>
    </rPh>
    <rPh sb="2" eb="4">
      <t>カンリ</t>
    </rPh>
    <rPh sb="4" eb="6">
      <t>カサン</t>
    </rPh>
    <phoneticPr fontId="9"/>
  </si>
  <si>
    <t>事務負担対応加配加算</t>
    <rPh sb="0" eb="2">
      <t>ジム</t>
    </rPh>
    <rPh sb="2" eb="4">
      <t>フタン</t>
    </rPh>
    <rPh sb="4" eb="6">
      <t>タイオウ</t>
    </rPh>
    <rPh sb="6" eb="8">
      <t>カハイ</t>
    </rPh>
    <rPh sb="8" eb="10">
      <t>カサン</t>
    </rPh>
    <phoneticPr fontId="2"/>
  </si>
  <si>
    <t>④合計</t>
    <rPh sb="1" eb="3">
      <t>ゴウケイ</t>
    </rPh>
    <phoneticPr fontId="7"/>
  </si>
  <si>
    <t>栄養管理加算　配置</t>
    <rPh sb="0" eb="2">
      <t>エイヨウ</t>
    </rPh>
    <rPh sb="2" eb="4">
      <t>カンリ</t>
    </rPh>
    <rPh sb="4" eb="6">
      <t>カサン</t>
    </rPh>
    <rPh sb="7" eb="9">
      <t>ハイチ</t>
    </rPh>
    <phoneticPr fontId="2"/>
  </si>
  <si>
    <t>処遇改善等加算の単価の合計額(②+④)</t>
    <rPh sb="0" eb="2">
      <t>ショグウ</t>
    </rPh>
    <rPh sb="2" eb="4">
      <t>カイゼン</t>
    </rPh>
    <rPh sb="4" eb="5">
      <t>トウ</t>
    </rPh>
    <rPh sb="5" eb="7">
      <t>カサン</t>
    </rPh>
    <rPh sb="8" eb="10">
      <t>タンカ</t>
    </rPh>
    <rPh sb="11" eb="13">
      <t>ゴウケイ</t>
    </rPh>
    <rPh sb="13" eb="14">
      <t>ガク</t>
    </rPh>
    <phoneticPr fontId="7"/>
  </si>
  <si>
    <t>⑤</t>
    <phoneticPr fontId="7"/>
  </si>
  <si>
    <t>　　　　　　　　　　兼務</t>
    <rPh sb="10" eb="12">
      <t>ケンム</t>
    </rPh>
    <phoneticPr fontId="2"/>
  </si>
  <si>
    <t>平均利用子ども数①×⑤</t>
    <rPh sb="0" eb="2">
      <t>ヘイキン</t>
    </rPh>
    <rPh sb="2" eb="4">
      <t>リヨウ</t>
    </rPh>
    <rPh sb="4" eb="5">
      <t>コ</t>
    </rPh>
    <rPh sb="7" eb="8">
      <t>スウ</t>
    </rPh>
    <phoneticPr fontId="7"/>
  </si>
  <si>
    <t>合計額（年額）</t>
    <rPh sb="0" eb="2">
      <t>ゴウケイ</t>
    </rPh>
    <rPh sb="2" eb="3">
      <t>ガク</t>
    </rPh>
    <rPh sb="4" eb="6">
      <t>ネンガク</t>
    </rPh>
    <phoneticPr fontId="7"/>
  </si>
  <si>
    <t>賃金改善要件分</t>
    <rPh sb="0" eb="2">
      <t>チンギン</t>
    </rPh>
    <rPh sb="2" eb="4">
      <t>カイゼン</t>
    </rPh>
    <rPh sb="4" eb="6">
      <t>ヨウケン</t>
    </rPh>
    <rPh sb="6" eb="7">
      <t>ブン</t>
    </rPh>
    <phoneticPr fontId="7"/>
  </si>
  <si>
    <t>うち特定加算見込額分</t>
    <phoneticPr fontId="2"/>
  </si>
  <si>
    <t>職員一人当たりの
平均勤続年数</t>
    <phoneticPr fontId="9"/>
  </si>
  <si>
    <t>合計</t>
    <rPh sb="0" eb="2">
      <t>ゴウケイ</t>
    </rPh>
    <phoneticPr fontId="7"/>
  </si>
  <si>
    <t>１年未満</t>
    <phoneticPr fontId="9"/>
  </si>
  <si>
    <t>１年以上２年未満</t>
    <phoneticPr fontId="9"/>
  </si>
  <si>
    <t>２年以上３年未満</t>
    <phoneticPr fontId="9"/>
  </si>
  <si>
    <t>３年以上４年未満</t>
    <phoneticPr fontId="9"/>
  </si>
  <si>
    <t>４年以上５年未満</t>
    <phoneticPr fontId="9"/>
  </si>
  <si>
    <t>５年以上６年未満</t>
    <phoneticPr fontId="9"/>
  </si>
  <si>
    <t>６年以上７年未満</t>
    <phoneticPr fontId="9"/>
  </si>
  <si>
    <t>７年以上８年未満</t>
    <phoneticPr fontId="9"/>
  </si>
  <si>
    <t>８年以上９年未満</t>
    <phoneticPr fontId="9"/>
  </si>
  <si>
    <t>９年以上１０年未満</t>
    <phoneticPr fontId="9"/>
  </si>
  <si>
    <t>１０年以上１１年未満</t>
    <phoneticPr fontId="9"/>
  </si>
  <si>
    <t>１１年以上</t>
    <phoneticPr fontId="9"/>
  </si>
  <si>
    <t>加算部分２</t>
    <rPh sb="0" eb="2">
      <t>カサン</t>
    </rPh>
    <rPh sb="2" eb="4">
      <t>ブブン</t>
    </rPh>
    <phoneticPr fontId="5"/>
  </si>
  <si>
    <t>主幹教諭等専任加算</t>
    <rPh sb="0" eb="2">
      <t>シュカン</t>
    </rPh>
    <rPh sb="2" eb="4">
      <t>キョウユ</t>
    </rPh>
    <rPh sb="4" eb="5">
      <t>トウ</t>
    </rPh>
    <rPh sb="5" eb="7">
      <t>センニン</t>
    </rPh>
    <rPh sb="7" eb="9">
      <t>カサン</t>
    </rPh>
    <phoneticPr fontId="5"/>
  </si>
  <si>
    <t>⑱</t>
    <phoneticPr fontId="5"/>
  </si>
  <si>
    <t>基本額</t>
    <phoneticPr fontId="9"/>
  </si>
  <si>
    <t>処遇改善等加算Ⅰ</t>
    <phoneticPr fontId="9"/>
  </si>
  <si>
    <t>※各月初日の利用子どもの単価に加算</t>
    <phoneticPr fontId="5"/>
  </si>
  <si>
    <t>（</t>
    <phoneticPr fontId="9"/>
  </si>
  <si>
    <t>＋</t>
    <phoneticPr fontId="9"/>
  </si>
  <si>
    <t>）</t>
    <phoneticPr fontId="9"/>
  </si>
  <si>
    <t>÷各月初日の利用子ども数</t>
    <phoneticPr fontId="9"/>
  </si>
  <si>
    <t>子育て支援活動費加算</t>
    <rPh sb="0" eb="2">
      <t>コソダ</t>
    </rPh>
    <rPh sb="3" eb="5">
      <t>シエン</t>
    </rPh>
    <rPh sb="5" eb="8">
      <t>カツドウヒ</t>
    </rPh>
    <rPh sb="8" eb="10">
      <t>カサン</t>
    </rPh>
    <phoneticPr fontId="5"/>
  </si>
  <si>
    <t>⑲</t>
    <phoneticPr fontId="5"/>
  </si>
  <si>
    <t>療育支援加算</t>
    <rPh sb="0" eb="2">
      <t>リョウイク</t>
    </rPh>
    <rPh sb="2" eb="4">
      <t>シエン</t>
    </rPh>
    <rPh sb="4" eb="6">
      <t>カサン</t>
    </rPh>
    <phoneticPr fontId="9"/>
  </si>
  <si>
    <t>⑳</t>
    <phoneticPr fontId="9"/>
  </si>
  <si>
    <t>Ａ</t>
    <phoneticPr fontId="9"/>
  </si>
  <si>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9"/>
  </si>
  <si>
    <t>Ｂ</t>
    <phoneticPr fontId="9"/>
  </si>
  <si>
    <t>事務職員配置加算</t>
    <rPh sb="0" eb="2">
      <t>ジム</t>
    </rPh>
    <rPh sb="2" eb="4">
      <t>ショクイン</t>
    </rPh>
    <rPh sb="4" eb="6">
      <t>ハイチ</t>
    </rPh>
    <rPh sb="6" eb="8">
      <t>カサン</t>
    </rPh>
    <phoneticPr fontId="5"/>
  </si>
  <si>
    <t>㉑</t>
    <phoneticPr fontId="9"/>
  </si>
  <si>
    <t>処遇改善等加算Ⅰ</t>
    <rPh sb="0" eb="2">
      <t>ショグウ</t>
    </rPh>
    <rPh sb="2" eb="4">
      <t>カイゼン</t>
    </rPh>
    <rPh sb="4" eb="5">
      <t>トウ</t>
    </rPh>
    <rPh sb="5" eb="7">
      <t>カサン</t>
    </rPh>
    <phoneticPr fontId="9"/>
  </si>
  <si>
    <t>※各月初日の利用子どもの単価に加算</t>
    <rPh sb="1" eb="3">
      <t>カクツキ</t>
    </rPh>
    <phoneticPr fontId="5"/>
  </si>
  <si>
    <t>指導充実加配加算</t>
    <rPh sb="0" eb="2">
      <t>シドウ</t>
    </rPh>
    <rPh sb="2" eb="4">
      <t>ジュウジツ</t>
    </rPh>
    <rPh sb="4" eb="6">
      <t>カハイ</t>
    </rPh>
    <rPh sb="6" eb="8">
      <t>カサン</t>
    </rPh>
    <phoneticPr fontId="5"/>
  </si>
  <si>
    <t>㉒</t>
    <phoneticPr fontId="9"/>
  </si>
  <si>
    <t>事務負担対応加配加算</t>
    <rPh sb="0" eb="2">
      <t>ジム</t>
    </rPh>
    <rPh sb="2" eb="4">
      <t>フタン</t>
    </rPh>
    <rPh sb="4" eb="6">
      <t>タイオウ</t>
    </rPh>
    <rPh sb="6" eb="8">
      <t>カハイ</t>
    </rPh>
    <rPh sb="8" eb="10">
      <t>カサン</t>
    </rPh>
    <phoneticPr fontId="5"/>
  </si>
  <si>
    <t>㉓</t>
    <phoneticPr fontId="2"/>
  </si>
  <si>
    <t>処遇改善等加算Ⅱ</t>
    <rPh sb="0" eb="2">
      <t>ショグウ</t>
    </rPh>
    <rPh sb="2" eb="4">
      <t>カイゼン</t>
    </rPh>
    <rPh sb="4" eb="5">
      <t>トウ</t>
    </rPh>
    <rPh sb="5" eb="7">
      <t>カサン</t>
    </rPh>
    <phoneticPr fontId="5"/>
  </si>
  <si>
    <t>㉔</t>
    <phoneticPr fontId="9"/>
  </si>
  <si>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</si>
  <si>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</si>
  <si>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・処遇改善等加算Ⅱ－①</t>
    <phoneticPr fontId="5"/>
  </si>
  <si>
    <t>×</t>
    <phoneticPr fontId="9"/>
  </si>
  <si>
    <t>人数Ａ</t>
    <phoneticPr fontId="9"/>
  </si>
  <si>
    <t>・処遇改善等加算Ⅱ－②</t>
    <phoneticPr fontId="5"/>
  </si>
  <si>
    <t>人数Ｂ</t>
    <phoneticPr fontId="9"/>
  </si>
  <si>
    <t>冷暖房費加算</t>
    <rPh sb="0" eb="3">
      <t>レイダンボウ</t>
    </rPh>
    <rPh sb="3" eb="4">
      <t>ヒ</t>
    </rPh>
    <rPh sb="4" eb="6">
      <t>カサン</t>
    </rPh>
    <phoneticPr fontId="9"/>
  </si>
  <si>
    <t>㉕</t>
    <phoneticPr fontId="9"/>
  </si>
  <si>
    <t>１級地</t>
    <rPh sb="1" eb="3">
      <t>キュウチ</t>
    </rPh>
    <phoneticPr fontId="9"/>
  </si>
  <si>
    <t>４級地</t>
    <rPh sb="1" eb="3">
      <t>キュウチ</t>
    </rPh>
    <phoneticPr fontId="9"/>
  </si>
  <si>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9"/>
  </si>
  <si>
    <t>２級地</t>
    <rPh sb="1" eb="3">
      <t>キュウチ</t>
    </rPh>
    <phoneticPr fontId="9"/>
  </si>
  <si>
    <t>その他地域</t>
    <rPh sb="2" eb="3">
      <t>タ</t>
    </rPh>
    <rPh sb="3" eb="5">
      <t>チイキ</t>
    </rPh>
    <phoneticPr fontId="9"/>
  </si>
  <si>
    <t>３級地</t>
    <rPh sb="1" eb="3">
      <t>キュウチ</t>
    </rPh>
    <phoneticPr fontId="9"/>
  </si>
  <si>
    <t>施設関係者評価加算</t>
    <rPh sb="0" eb="2">
      <t>シセツ</t>
    </rPh>
    <rPh sb="2" eb="5">
      <t>カンケイシャ</t>
    </rPh>
    <rPh sb="5" eb="7">
      <t>ヒョウカ</t>
    </rPh>
    <rPh sb="7" eb="9">
      <t>カサン</t>
    </rPh>
    <phoneticPr fontId="9"/>
  </si>
  <si>
    <t>㉖</t>
    <phoneticPr fontId="9"/>
  </si>
  <si>
    <t>A</t>
    <phoneticPr fontId="9"/>
  </si>
  <si>
    <t>※以下の区分に応じて、３月初日の利用子どもの単価に加算
A:公開保育の取組と組み合わせて施設関係者評価を実施する施設
B:それ以外の施設</t>
    <rPh sb="1" eb="3">
      <t>イカ</t>
    </rPh>
    <rPh sb="4" eb="6">
      <t>クブン</t>
    </rPh>
    <rPh sb="7" eb="8">
      <t>オウ</t>
    </rPh>
    <rPh sb="13" eb="15">
      <t>ショニチ</t>
    </rPh>
    <rPh sb="16" eb="18">
      <t>リヨウ</t>
    </rPh>
    <rPh sb="18" eb="19">
      <t>コ</t>
    </rPh>
    <rPh sb="30" eb="32">
      <t>コウカイ</t>
    </rPh>
    <rPh sb="32" eb="34">
      <t>ホイク</t>
    </rPh>
    <rPh sb="35" eb="37">
      <t>トリクミ</t>
    </rPh>
    <rPh sb="38" eb="39">
      <t>ク</t>
    </rPh>
    <rPh sb="40" eb="41">
      <t>ア</t>
    </rPh>
    <rPh sb="44" eb="46">
      <t>シセツ</t>
    </rPh>
    <rPh sb="46" eb="49">
      <t>カンケイシャ</t>
    </rPh>
    <rPh sb="49" eb="51">
      <t>ヒョウカ</t>
    </rPh>
    <rPh sb="52" eb="54">
      <t>ジッシ</t>
    </rPh>
    <rPh sb="56" eb="58">
      <t>シセツ</t>
    </rPh>
    <rPh sb="63" eb="65">
      <t>イガイ</t>
    </rPh>
    <rPh sb="66" eb="68">
      <t>シセツ</t>
    </rPh>
    <phoneticPr fontId="9"/>
  </si>
  <si>
    <t>B</t>
    <phoneticPr fontId="9"/>
  </si>
  <si>
    <t>除雪費加算</t>
    <rPh sb="0" eb="2">
      <t>ジョセツ</t>
    </rPh>
    <rPh sb="2" eb="3">
      <t>ヒ</t>
    </rPh>
    <rPh sb="3" eb="5">
      <t>カサン</t>
    </rPh>
    <phoneticPr fontId="9"/>
  </si>
  <si>
    <t>㉗</t>
    <phoneticPr fontId="5"/>
  </si>
  <si>
    <t>※３月初日の利用子どもの単価に加算</t>
    <rPh sb="3" eb="5">
      <t>ショニチ</t>
    </rPh>
    <rPh sb="6" eb="8">
      <t>リヨウ</t>
    </rPh>
    <rPh sb="8" eb="9">
      <t>コ</t>
    </rPh>
    <phoneticPr fontId="9"/>
  </si>
  <si>
    <t>降灰除去費加算</t>
    <rPh sb="0" eb="2">
      <t>コウカイ</t>
    </rPh>
    <rPh sb="2" eb="4">
      <t>ジョキョ</t>
    </rPh>
    <rPh sb="4" eb="5">
      <t>ヒ</t>
    </rPh>
    <rPh sb="5" eb="7">
      <t>カサン</t>
    </rPh>
    <phoneticPr fontId="9"/>
  </si>
  <si>
    <t>㉘</t>
    <phoneticPr fontId="9"/>
  </si>
  <si>
    <t>入所児童処遇特別加算</t>
    <rPh sb="0" eb="2">
      <t>ニュウショ</t>
    </rPh>
    <rPh sb="2" eb="4">
      <t>ジドウ</t>
    </rPh>
    <rPh sb="4" eb="6">
      <t>ショグウ</t>
    </rPh>
    <rPh sb="6" eb="8">
      <t>トクベツ</t>
    </rPh>
    <rPh sb="8" eb="10">
      <t>カサン</t>
    </rPh>
    <phoneticPr fontId="9"/>
  </si>
  <si>
    <t xml:space="preserve"> 400時間以上 800時間未満</t>
    <rPh sb="4" eb="6">
      <t>ジカン</t>
    </rPh>
    <rPh sb="6" eb="8">
      <t>イジョウ</t>
    </rPh>
    <rPh sb="12" eb="14">
      <t>ジカン</t>
    </rPh>
    <rPh sb="14" eb="16">
      <t>ミマン</t>
    </rPh>
    <phoneticPr fontId="9"/>
  </si>
  <si>
    <t>※加算額は、高齢者者等の年間総雇用時間数を基に区分
※３月初日の利用子どもの単価に加算</t>
    <phoneticPr fontId="9"/>
  </si>
  <si>
    <t>÷３月初日の利用子ども数</t>
    <phoneticPr fontId="5"/>
  </si>
  <si>
    <t xml:space="preserve"> 800時間以上1200時間未満</t>
    <rPh sb="4" eb="6">
      <t>ジカン</t>
    </rPh>
    <rPh sb="6" eb="8">
      <t>イジョウ</t>
    </rPh>
    <rPh sb="12" eb="14">
      <t>ジカン</t>
    </rPh>
    <rPh sb="14" eb="16">
      <t>ミマン</t>
    </rPh>
    <phoneticPr fontId="9"/>
  </si>
  <si>
    <t>1200時間以上　　　　　　</t>
    <rPh sb="4" eb="6">
      <t>ジカン</t>
    </rPh>
    <rPh sb="6" eb="8">
      <t>イジョウ</t>
    </rPh>
    <phoneticPr fontId="9"/>
  </si>
  <si>
    <t>施設機能強化推進費加算</t>
    <rPh sb="0" eb="2">
      <t>シセツ</t>
    </rPh>
    <rPh sb="2" eb="4">
      <t>キノウ</t>
    </rPh>
    <rPh sb="4" eb="6">
      <t>キョウカ</t>
    </rPh>
    <rPh sb="6" eb="8">
      <t>スイシン</t>
    </rPh>
    <rPh sb="8" eb="9">
      <t>ヒ</t>
    </rPh>
    <rPh sb="9" eb="11">
      <t>カサン</t>
    </rPh>
    <phoneticPr fontId="9"/>
  </si>
  <si>
    <t>㉙</t>
    <phoneticPr fontId="9"/>
  </si>
  <si>
    <t>小学校接続加算</t>
    <rPh sb="0" eb="3">
      <t>ショウガッコウ</t>
    </rPh>
    <rPh sb="3" eb="5">
      <t>セツゾク</t>
    </rPh>
    <rPh sb="5" eb="7">
      <t>カサン</t>
    </rPh>
    <phoneticPr fontId="9"/>
  </si>
  <si>
    <t>㉚</t>
    <phoneticPr fontId="2"/>
  </si>
  <si>
    <t>　</t>
    <phoneticPr fontId="9"/>
  </si>
  <si>
    <t>栄養管理加算</t>
    <rPh sb="0" eb="2">
      <t>エイヨウ</t>
    </rPh>
    <rPh sb="2" eb="4">
      <t>カンリ</t>
    </rPh>
    <rPh sb="4" eb="6">
      <t>カサン</t>
    </rPh>
    <phoneticPr fontId="5"/>
  </si>
  <si>
    <t>㉛</t>
    <phoneticPr fontId="9"/>
  </si>
  <si>
    <t>※以下の区分の応じて、各月初日の利用子どもの単価に加算</t>
    <rPh sb="1" eb="3">
      <t>イカ</t>
    </rPh>
    <rPh sb="4" eb="6">
      <t>クブン</t>
    </rPh>
    <rPh sb="7" eb="8">
      <t>オウ</t>
    </rPh>
    <rPh sb="11" eb="13">
      <t>カクツキ</t>
    </rPh>
    <rPh sb="13" eb="15">
      <t>ショニチ</t>
    </rPh>
    <rPh sb="16" eb="18">
      <t>リヨウ</t>
    </rPh>
    <rPh sb="18" eb="19">
      <t>コ</t>
    </rPh>
    <rPh sb="22" eb="24">
      <t>タンカ</t>
    </rPh>
    <rPh sb="25" eb="27">
      <t>カサン</t>
    </rPh>
    <phoneticPr fontId="2"/>
  </si>
  <si>
    <t>A：Bを除き栄養士を雇用契約等により配置している施設</t>
    <rPh sb="4" eb="5">
      <t>ノゾ</t>
    </rPh>
    <rPh sb="6" eb="9">
      <t>エイヨウシ</t>
    </rPh>
    <rPh sb="10" eb="12">
      <t>コヨウ</t>
    </rPh>
    <rPh sb="12" eb="14">
      <t>ケイヤク</t>
    </rPh>
    <rPh sb="14" eb="15">
      <t>トウ</t>
    </rPh>
    <rPh sb="24" eb="26">
      <t>シセツ</t>
    </rPh>
    <phoneticPr fontId="2"/>
  </si>
  <si>
    <t>B：基本分単価及び他の加算の認定に当たって求められる職員（施設内の調理設備を使用して調理を行う給食実施加算の適用施設において雇用等される調理員を含む。）が栄養士を兼務している施設</t>
    <rPh sb="2" eb="4">
      <t>キホン</t>
    </rPh>
    <rPh sb="4" eb="5">
      <t>ブン</t>
    </rPh>
    <rPh sb="5" eb="7">
      <t>タンカ</t>
    </rPh>
    <rPh sb="7" eb="8">
      <t>オヨ</t>
    </rPh>
    <rPh sb="9" eb="10">
      <t>ホカ</t>
    </rPh>
    <rPh sb="11" eb="13">
      <t>カサン</t>
    </rPh>
    <rPh sb="14" eb="16">
      <t>ニンテイ</t>
    </rPh>
    <rPh sb="17" eb="18">
      <t>ア</t>
    </rPh>
    <rPh sb="21" eb="22">
      <t>モト</t>
    </rPh>
    <rPh sb="26" eb="28">
      <t>ショクイン</t>
    </rPh>
    <rPh sb="29" eb="31">
      <t>シセツ</t>
    </rPh>
    <rPh sb="31" eb="32">
      <t>ナイ</t>
    </rPh>
    <rPh sb="33" eb="35">
      <t>チョウリ</t>
    </rPh>
    <rPh sb="35" eb="37">
      <t>セツビ</t>
    </rPh>
    <rPh sb="38" eb="40">
      <t>シヨウ</t>
    </rPh>
    <rPh sb="42" eb="44">
      <t>チョウリ</t>
    </rPh>
    <rPh sb="45" eb="46">
      <t>オコナ</t>
    </rPh>
    <rPh sb="47" eb="49">
      <t>キュウショク</t>
    </rPh>
    <rPh sb="49" eb="51">
      <t>ジッシ</t>
    </rPh>
    <rPh sb="51" eb="53">
      <t>カサン</t>
    </rPh>
    <rPh sb="54" eb="56">
      <t>テキヨウ</t>
    </rPh>
    <rPh sb="56" eb="58">
      <t>シセツ</t>
    </rPh>
    <rPh sb="62" eb="64">
      <t>コヨウ</t>
    </rPh>
    <rPh sb="64" eb="65">
      <t>トウ</t>
    </rPh>
    <rPh sb="68" eb="71">
      <t>チョウリイン</t>
    </rPh>
    <rPh sb="72" eb="73">
      <t>フク</t>
    </rPh>
    <rPh sb="77" eb="80">
      <t>エイヨウシ</t>
    </rPh>
    <rPh sb="81" eb="83">
      <t>ケンム</t>
    </rPh>
    <rPh sb="87" eb="89">
      <t>シセツ</t>
    </rPh>
    <phoneticPr fontId="2"/>
  </si>
  <si>
    <t>C：A又はBを除き、栄養士を嘱託等している施設</t>
    <rPh sb="3" eb="4">
      <t>マタ</t>
    </rPh>
    <rPh sb="7" eb="8">
      <t>ノゾ</t>
    </rPh>
    <rPh sb="10" eb="13">
      <t>エイヨウシ</t>
    </rPh>
    <rPh sb="14" eb="17">
      <t>ショクタクナド</t>
    </rPh>
    <rPh sb="21" eb="23">
      <t>シセツ</t>
    </rPh>
    <phoneticPr fontId="2"/>
  </si>
  <si>
    <t>C</t>
    <phoneticPr fontId="2"/>
  </si>
  <si>
    <t>÷各月初日の利用子ども数</t>
    <phoneticPr fontId="2"/>
  </si>
  <si>
    <t>第三者評価受審加算</t>
    <rPh sb="0" eb="3">
      <t>ダイサンシャ</t>
    </rPh>
    <rPh sb="3" eb="5">
      <t>ヒョウカ</t>
    </rPh>
    <rPh sb="5" eb="7">
      <t>ジュシン</t>
    </rPh>
    <rPh sb="7" eb="9">
      <t>カサン</t>
    </rPh>
    <phoneticPr fontId="9"/>
  </si>
  <si>
    <t>㉜</t>
    <phoneticPr fontId="9"/>
  </si>
  <si>
    <t>（ 注 ）年度の初日の前日における満年齢に応じて月額を調整</t>
    <phoneticPr fontId="5"/>
  </si>
  <si>
    <t>認定
区分</t>
    <rPh sb="0" eb="2">
      <t>ニンテイ</t>
    </rPh>
    <rPh sb="3" eb="5">
      <t>クブン</t>
    </rPh>
    <phoneticPr fontId="5"/>
  </si>
  <si>
    <t>処遇改善等加算Ⅰ</t>
  </si>
  <si>
    <t>副園長・教頭配置加算</t>
    <rPh sb="0" eb="3">
      <t>フクエンチョウ</t>
    </rPh>
    <rPh sb="4" eb="6">
      <t>キョウトウ</t>
    </rPh>
    <rPh sb="6" eb="8">
      <t>ハイチ</t>
    </rPh>
    <rPh sb="8" eb="10">
      <t>カサン</t>
    </rPh>
    <phoneticPr fontId="5"/>
  </si>
  <si>
    <t>３歳児配置改善加算</t>
    <rPh sb="1" eb="3">
      <t>サイジ</t>
    </rPh>
    <rPh sb="3" eb="5">
      <t>ハイチ</t>
    </rPh>
    <rPh sb="5" eb="7">
      <t>カイゼン</t>
    </rPh>
    <rPh sb="7" eb="9">
      <t>カサン</t>
    </rPh>
    <phoneticPr fontId="5"/>
  </si>
  <si>
    <t>満３歳児対応加配加算(3歳児配置改善加算無し)</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ナ</t>
    </rPh>
    <rPh sb="21" eb="22">
      <t>ヨウナ</t>
    </rPh>
    <phoneticPr fontId="5"/>
  </si>
  <si>
    <t>満３歳児対応加配加算(3歳児配置改善加算有り)</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ア</t>
    </rPh>
    <phoneticPr fontId="5"/>
  </si>
  <si>
    <t>チーム保育加配加算
※加配1人当たり単価</t>
    <rPh sb="3" eb="5">
      <t>ホイク</t>
    </rPh>
    <rPh sb="5" eb="7">
      <t>カハイ</t>
    </rPh>
    <rPh sb="7" eb="9">
      <t>カサン</t>
    </rPh>
    <phoneticPr fontId="5"/>
  </si>
  <si>
    <t>通園送迎加算</t>
    <rPh sb="0" eb="2">
      <t>ツウエン</t>
    </rPh>
    <rPh sb="2" eb="4">
      <t>ソウゲイ</t>
    </rPh>
    <rPh sb="4" eb="6">
      <t>カサン</t>
    </rPh>
    <phoneticPr fontId="5"/>
  </si>
  <si>
    <t>給食実施加算（施設内調理）</t>
    <rPh sb="0" eb="2">
      <t>キュウショク</t>
    </rPh>
    <rPh sb="2" eb="4">
      <t>ジッシ</t>
    </rPh>
    <rPh sb="4" eb="6">
      <t>カサン</t>
    </rPh>
    <rPh sb="7" eb="9">
      <t>シセツ</t>
    </rPh>
    <rPh sb="9" eb="10">
      <t>ナイ</t>
    </rPh>
    <rPh sb="10" eb="12">
      <t>チョウリ</t>
    </rPh>
    <phoneticPr fontId="5"/>
  </si>
  <si>
    <t>給食実施加算（外部搬入）</t>
    <rPh sb="0" eb="2">
      <t>キュウショク</t>
    </rPh>
    <rPh sb="2" eb="4">
      <t>ジッシ</t>
    </rPh>
    <rPh sb="4" eb="6">
      <t>カサン</t>
    </rPh>
    <rPh sb="7" eb="9">
      <t>ガイブ</t>
    </rPh>
    <rPh sb="9" eb="11">
      <t>ハンニュウ</t>
    </rPh>
    <phoneticPr fontId="5"/>
  </si>
  <si>
    <t>外部監査費
加算</t>
    <rPh sb="0" eb="2">
      <t>ガイブ</t>
    </rPh>
    <rPh sb="2" eb="4">
      <t>カンサ</t>
    </rPh>
    <rPh sb="4" eb="5">
      <t>ヒ</t>
    </rPh>
    <rPh sb="6" eb="8">
      <t>カサン</t>
    </rPh>
    <phoneticPr fontId="5"/>
  </si>
  <si>
    <t>年齢別配置基準を
下回る場合</t>
    <rPh sb="0" eb="2">
      <t>ネンレイ</t>
    </rPh>
    <rPh sb="2" eb="3">
      <t>ベツ</t>
    </rPh>
    <rPh sb="3" eb="5">
      <t>ハイチ</t>
    </rPh>
    <rPh sb="5" eb="7">
      <t>キジュン</t>
    </rPh>
    <rPh sb="9" eb="11">
      <t>シタマワ</t>
    </rPh>
    <rPh sb="12" eb="14">
      <t>バアイ</t>
    </rPh>
    <phoneticPr fontId="5"/>
  </si>
  <si>
    <t>15４歳以上児</t>
    <rPh sb="3" eb="6">
      <t>サイイジョウ</t>
    </rPh>
    <rPh sb="6" eb="7">
      <t>ジ</t>
    </rPh>
    <phoneticPr fontId="5"/>
  </si>
  <si>
    <t>＋</t>
  </si>
  <si>
    <t>×加算率</t>
    <rPh sb="1" eb="4">
      <t>カサンリツ</t>
    </rPh>
    <phoneticPr fontId="5"/>
  </si>
  <si>
    <t/>
  </si>
  <si>
    <t>－</t>
  </si>
  <si>
    <t>(⑤～⑯（⑮を除く。）)</t>
    <rPh sb="7" eb="8">
      <t>ノゾ</t>
    </rPh>
    <phoneticPr fontId="5"/>
  </si>
  <si>
    <t>15３歳児</t>
    <rPh sb="3" eb="4">
      <t>サイ</t>
    </rPh>
    <rPh sb="4" eb="5">
      <t>ジ</t>
    </rPh>
    <phoneticPr fontId="5"/>
  </si>
  <si>
    <t xml:space="preserve">   実施日数　　</t>
    <rPh sb="3" eb="5">
      <t>ジッシ</t>
    </rPh>
    <rPh sb="5" eb="7">
      <t>ニッスウ</t>
    </rPh>
    <phoneticPr fontId="1"/>
  </si>
  <si>
    <t>25４歳以上児</t>
    <rPh sb="3" eb="6">
      <t>サイイジョウ</t>
    </rPh>
    <rPh sb="6" eb="7">
      <t>ジ</t>
    </rPh>
    <phoneticPr fontId="5"/>
  </si>
  <si>
    <t>25３歳児</t>
    <rPh sb="3" eb="4">
      <t>サイ</t>
    </rPh>
    <rPh sb="4" eb="5">
      <t>ジ</t>
    </rPh>
    <phoneticPr fontId="5"/>
  </si>
  <si>
    <t>×週当たり実施日数</t>
  </si>
  <si>
    <t>×週当たり実施日数×加算率</t>
  </si>
  <si>
    <t>35４歳以上児</t>
    <rPh sb="3" eb="6">
      <t>サイイジョウ</t>
    </rPh>
    <rPh sb="6" eb="7">
      <t>ジ</t>
    </rPh>
    <phoneticPr fontId="5"/>
  </si>
  <si>
    <t>35３歳児</t>
    <rPh sb="3" eb="4">
      <t>サイ</t>
    </rPh>
    <rPh sb="4" eb="5">
      <t>ジ</t>
    </rPh>
    <phoneticPr fontId="5"/>
  </si>
  <si>
    <t>45４歳以上児</t>
    <rPh sb="3" eb="6">
      <t>サイイジョウ</t>
    </rPh>
    <rPh sb="6" eb="7">
      <t>ジ</t>
    </rPh>
    <phoneticPr fontId="5"/>
  </si>
  <si>
    <t>45３歳児</t>
    <rPh sb="3" eb="4">
      <t>サイ</t>
    </rPh>
    <rPh sb="4" eb="5">
      <t>ジ</t>
    </rPh>
    <phoneticPr fontId="5"/>
  </si>
  <si>
    <t>60４歳以上児</t>
    <rPh sb="3" eb="6">
      <t>サイイジョウ</t>
    </rPh>
    <rPh sb="6" eb="7">
      <t>ジ</t>
    </rPh>
    <phoneticPr fontId="5"/>
  </si>
  <si>
    <t>60３歳児</t>
    <rPh sb="3" eb="4">
      <t>サイ</t>
    </rPh>
    <rPh sb="4" eb="5">
      <t>ジ</t>
    </rPh>
    <phoneticPr fontId="5"/>
  </si>
  <si>
    <t>75４歳以上児</t>
    <rPh sb="3" eb="6">
      <t>サイイジョウ</t>
    </rPh>
    <rPh sb="6" eb="7">
      <t>ジ</t>
    </rPh>
    <phoneticPr fontId="5"/>
  </si>
  <si>
    <t>75３歳児</t>
    <rPh sb="3" eb="4">
      <t>サイ</t>
    </rPh>
    <rPh sb="4" eb="5">
      <t>ジ</t>
    </rPh>
    <phoneticPr fontId="5"/>
  </si>
  <si>
    <t>90４歳以上児</t>
    <rPh sb="3" eb="6">
      <t>サイイジョウ</t>
    </rPh>
    <rPh sb="6" eb="7">
      <t>ジ</t>
    </rPh>
    <phoneticPr fontId="5"/>
  </si>
  <si>
    <t>90３歳児</t>
    <rPh sb="3" eb="4">
      <t>サイ</t>
    </rPh>
    <rPh sb="4" eb="5">
      <t>ジ</t>
    </rPh>
    <phoneticPr fontId="5"/>
  </si>
  <si>
    <t>105４歳以上児</t>
    <rPh sb="4" eb="7">
      <t>サイイジョウ</t>
    </rPh>
    <rPh sb="7" eb="8">
      <t>ジ</t>
    </rPh>
    <phoneticPr fontId="5"/>
  </si>
  <si>
    <t>105３歳児</t>
    <rPh sb="4" eb="5">
      <t>サイ</t>
    </rPh>
    <rPh sb="5" eb="6">
      <t>ジ</t>
    </rPh>
    <phoneticPr fontId="5"/>
  </si>
  <si>
    <t>120４歳以上児</t>
    <rPh sb="4" eb="7">
      <t>サイイジョウ</t>
    </rPh>
    <rPh sb="7" eb="8">
      <t>ジ</t>
    </rPh>
    <phoneticPr fontId="5"/>
  </si>
  <si>
    <t>120３歳児</t>
    <rPh sb="4" eb="5">
      <t>サイ</t>
    </rPh>
    <rPh sb="5" eb="6">
      <t>ジ</t>
    </rPh>
    <phoneticPr fontId="5"/>
  </si>
  <si>
    <t>135４歳以上児</t>
    <rPh sb="4" eb="7">
      <t>サイイジョウ</t>
    </rPh>
    <rPh sb="7" eb="8">
      <t>ジ</t>
    </rPh>
    <phoneticPr fontId="5"/>
  </si>
  <si>
    <t>135３歳児</t>
    <rPh sb="4" eb="5">
      <t>サイ</t>
    </rPh>
    <rPh sb="5" eb="6">
      <t>ジ</t>
    </rPh>
    <phoneticPr fontId="5"/>
  </si>
  <si>
    <t>150４歳以上児</t>
    <rPh sb="4" eb="7">
      <t>サイイジョウ</t>
    </rPh>
    <rPh sb="7" eb="8">
      <t>ジ</t>
    </rPh>
    <phoneticPr fontId="5"/>
  </si>
  <si>
    <t>150３歳児</t>
    <rPh sb="4" eb="5">
      <t>サイ</t>
    </rPh>
    <rPh sb="5" eb="6">
      <t>ジ</t>
    </rPh>
    <phoneticPr fontId="5"/>
  </si>
  <si>
    <t>180４歳以上児</t>
    <rPh sb="4" eb="7">
      <t>サイイジョウ</t>
    </rPh>
    <rPh sb="7" eb="8">
      <t>ジ</t>
    </rPh>
    <phoneticPr fontId="5"/>
  </si>
  <si>
    <t>180３歳児</t>
    <rPh sb="4" eb="5">
      <t>サイ</t>
    </rPh>
    <rPh sb="5" eb="6">
      <t>ジ</t>
    </rPh>
    <phoneticPr fontId="5"/>
  </si>
  <si>
    <t>210４歳以上児</t>
    <rPh sb="4" eb="7">
      <t>サイイジョウ</t>
    </rPh>
    <rPh sb="7" eb="8">
      <t>ジ</t>
    </rPh>
    <phoneticPr fontId="5"/>
  </si>
  <si>
    <t>210３歳児</t>
    <rPh sb="4" eb="5">
      <t>サイ</t>
    </rPh>
    <rPh sb="5" eb="6">
      <t>ジ</t>
    </rPh>
    <phoneticPr fontId="5"/>
  </si>
  <si>
    <t>240４歳以上児</t>
    <rPh sb="4" eb="7">
      <t>サイイジョウ</t>
    </rPh>
    <rPh sb="7" eb="8">
      <t>ジ</t>
    </rPh>
    <phoneticPr fontId="5"/>
  </si>
  <si>
    <t>240３歳児</t>
    <rPh sb="4" eb="5">
      <t>サイ</t>
    </rPh>
    <rPh sb="5" eb="6">
      <t>ジ</t>
    </rPh>
    <phoneticPr fontId="5"/>
  </si>
  <si>
    <t>270４歳以上児</t>
    <rPh sb="4" eb="7">
      <t>サイイジョウ</t>
    </rPh>
    <rPh sb="7" eb="8">
      <t>ジ</t>
    </rPh>
    <phoneticPr fontId="5"/>
  </si>
  <si>
    <t>270３歳児</t>
    <rPh sb="4" eb="5">
      <t>サイ</t>
    </rPh>
    <rPh sb="5" eb="6">
      <t>ジ</t>
    </rPh>
    <phoneticPr fontId="5"/>
  </si>
  <si>
    <t>300４歳以上児</t>
    <rPh sb="4" eb="7">
      <t>サイイジョウ</t>
    </rPh>
    <rPh sb="7" eb="8">
      <t>ジ</t>
    </rPh>
    <phoneticPr fontId="5"/>
  </si>
  <si>
    <t>300３歳児</t>
    <rPh sb="4" eb="5">
      <t>サイ</t>
    </rPh>
    <rPh sb="5" eb="6">
      <t>ジ</t>
    </rPh>
    <phoneticPr fontId="5"/>
  </si>
  <si>
    <t>330４歳以上児</t>
    <rPh sb="4" eb="7">
      <t>サイイジョウ</t>
    </rPh>
    <rPh sb="7" eb="8">
      <t>ジ</t>
    </rPh>
    <phoneticPr fontId="5"/>
  </si>
  <si>
    <t>330３歳児</t>
    <rPh sb="4" eb="5">
      <t>サイ</t>
    </rPh>
    <rPh sb="5" eb="6">
      <t>ジ</t>
    </rPh>
    <phoneticPr fontId="5"/>
  </si>
  <si>
    <t>地域
区分</t>
    <rPh sb="0" eb="2">
      <t>チイキ</t>
    </rPh>
    <rPh sb="3" eb="5">
      <t>クブン</t>
    </rPh>
    <phoneticPr fontId="9"/>
  </si>
  <si>
    <t>年齢区分</t>
    <rPh sb="0" eb="2">
      <t>ネンレイ</t>
    </rPh>
    <rPh sb="2" eb="4">
      <t>クブン</t>
    </rPh>
    <phoneticPr fontId="9"/>
  </si>
  <si>
    <t>基本分単価</t>
    <rPh sb="0" eb="2">
      <t>キホン</t>
    </rPh>
    <rPh sb="2" eb="3">
      <t>ブン</t>
    </rPh>
    <rPh sb="3" eb="4">
      <t>タン</t>
    </rPh>
    <rPh sb="4" eb="5">
      <t>アタイ</t>
    </rPh>
    <phoneticPr fontId="9"/>
  </si>
  <si>
    <t>（注）</t>
    <phoneticPr fontId="5"/>
  </si>
  <si>
    <t>（注）</t>
    <rPh sb="0" eb="3">
      <t>チュウ</t>
    </rPh>
    <phoneticPr fontId="9"/>
  </si>
  <si>
    <t>①</t>
    <phoneticPr fontId="5"/>
  </si>
  <si>
    <t>②</t>
    <phoneticPr fontId="5"/>
  </si>
  <si>
    <t>③</t>
    <phoneticPr fontId="5"/>
  </si>
  <si>
    <t>④</t>
    <phoneticPr fontId="5"/>
  </si>
  <si>
    <t>⑤</t>
    <phoneticPr fontId="5"/>
  </si>
  <si>
    <t>⑥</t>
    <phoneticPr fontId="5"/>
  </si>
  <si>
    <t>16/100
地域</t>
    <phoneticPr fontId="9"/>
  </si>
  <si>
    <t>　15人
　　まで</t>
    <rPh sb="3" eb="4">
      <t>ニン</t>
    </rPh>
    <phoneticPr fontId="9"/>
  </si>
  <si>
    <t>一号</t>
    <phoneticPr fontId="5"/>
  </si>
  <si>
    <t>＋</t>
    <phoneticPr fontId="5"/>
  </si>
  <si>
    <t>　16人
　　から
　25人
　　まで</t>
    <rPh sb="3" eb="4">
      <t>ニン</t>
    </rPh>
    <rPh sb="13" eb="14">
      <t>ニン</t>
    </rPh>
    <phoneticPr fontId="9"/>
  </si>
  <si>
    <t>　26人
　　から
　35人
　　まで</t>
    <rPh sb="3" eb="4">
      <t>ニン</t>
    </rPh>
    <rPh sb="13" eb="14">
      <t>ニン</t>
    </rPh>
    <phoneticPr fontId="9"/>
  </si>
  <si>
    <t>　36人
　　から
　45人
　　まで</t>
    <rPh sb="3" eb="4">
      <t>ニン</t>
    </rPh>
    <rPh sb="13" eb="14">
      <t>ニン</t>
    </rPh>
    <phoneticPr fontId="9"/>
  </si>
  <si>
    <t>　46人
　　から
　60人
　　まで</t>
    <rPh sb="3" eb="4">
      <t>ニン</t>
    </rPh>
    <rPh sb="13" eb="14">
      <t>ニン</t>
    </rPh>
    <phoneticPr fontId="9"/>
  </si>
  <si>
    <t>　61人
　　から
　75人
　　まで</t>
    <rPh sb="3" eb="4">
      <t>ニン</t>
    </rPh>
    <rPh sb="13" eb="14">
      <t>ニン</t>
    </rPh>
    <phoneticPr fontId="9"/>
  </si>
  <si>
    <t>　76人
　　から
　90人
　　まで</t>
    <rPh sb="3" eb="4">
      <t>ニン</t>
    </rPh>
    <rPh sb="13" eb="14">
      <t>ニン</t>
    </rPh>
    <phoneticPr fontId="9"/>
  </si>
  <si>
    <t>　91人
　　から
　105人
　　まで</t>
    <rPh sb="3" eb="4">
      <t>ニン</t>
    </rPh>
    <rPh sb="14" eb="15">
      <t>ニン</t>
    </rPh>
    <phoneticPr fontId="9"/>
  </si>
  <si>
    <t>　106人
　　から
　120人
　　まで</t>
    <rPh sb="4" eb="5">
      <t>ニン</t>
    </rPh>
    <rPh sb="15" eb="16">
      <t>ニン</t>
    </rPh>
    <phoneticPr fontId="9"/>
  </si>
  <si>
    <t>　121人
　　から
　135人
　　まで</t>
    <rPh sb="4" eb="5">
      <t>ニン</t>
    </rPh>
    <rPh sb="15" eb="16">
      <t>ニン</t>
    </rPh>
    <phoneticPr fontId="9"/>
  </si>
  <si>
    <t>　136人
　　から
　150人
　　まで</t>
    <rPh sb="4" eb="5">
      <t>ニン</t>
    </rPh>
    <rPh sb="15" eb="16">
      <t>ニン</t>
    </rPh>
    <phoneticPr fontId="9"/>
  </si>
  <si>
    <t>　151人
　　から
　180人
　　まで</t>
    <rPh sb="4" eb="5">
      <t>ニン</t>
    </rPh>
    <rPh sb="15" eb="16">
      <t>ニン</t>
    </rPh>
    <phoneticPr fontId="9"/>
  </si>
  <si>
    <t>　181人
　　から
　210人
　　まで</t>
    <rPh sb="4" eb="5">
      <t>ニン</t>
    </rPh>
    <rPh sb="15" eb="16">
      <t>ニン</t>
    </rPh>
    <phoneticPr fontId="9"/>
  </si>
  <si>
    <t>　211人
　　から
　240人
　　まで</t>
    <rPh sb="4" eb="5">
      <t>ニン</t>
    </rPh>
    <rPh sb="15" eb="16">
      <t>ニン</t>
    </rPh>
    <phoneticPr fontId="9"/>
  </si>
  <si>
    <t>　241人
　　から
　270人
　　まで</t>
    <rPh sb="4" eb="5">
      <t>ニン</t>
    </rPh>
    <rPh sb="15" eb="16">
      <t>ニン</t>
    </rPh>
    <phoneticPr fontId="9"/>
  </si>
  <si>
    <t>　271人
　　から
　300人
　　まで</t>
    <rPh sb="4" eb="5">
      <t>ニン</t>
    </rPh>
    <rPh sb="15" eb="16">
      <t>ニン</t>
    </rPh>
    <phoneticPr fontId="9"/>
  </si>
  <si>
    <t>　301人
　　以上</t>
    <phoneticPr fontId="9"/>
  </si>
  <si>
    <t>⑦</t>
    <phoneticPr fontId="5"/>
  </si>
  <si>
    <t>⑧</t>
    <phoneticPr fontId="5"/>
  </si>
  <si>
    <t>⑨</t>
    <phoneticPr fontId="5"/>
  </si>
  <si>
    <t>⑨’</t>
    <phoneticPr fontId="5"/>
  </si>
  <si>
    <t>⑩</t>
    <phoneticPr fontId="5"/>
  </si>
  <si>
    <t>⑪</t>
    <phoneticPr fontId="5"/>
  </si>
  <si>
    <t>⑫</t>
    <phoneticPr fontId="5"/>
  </si>
  <si>
    <t>⑬</t>
    <phoneticPr fontId="5"/>
  </si>
  <si>
    <t>⑭</t>
    <phoneticPr fontId="5"/>
  </si>
  <si>
    <t>＋</t>
    <phoneticPr fontId="2"/>
  </si>
  <si>
    <t>×週当たり実施日数</t>
    <rPh sb="1" eb="2">
      <t>シュウ</t>
    </rPh>
    <rPh sb="2" eb="3">
      <t>ア</t>
    </rPh>
    <rPh sb="5" eb="7">
      <t>ジッシ</t>
    </rPh>
    <rPh sb="7" eb="9">
      <t>ニッスウ</t>
    </rPh>
    <phoneticPr fontId="2"/>
  </si>
  <si>
    <t>×週当たり実施日数×加算率</t>
    <rPh sb="1" eb="2">
      <t>シュウ</t>
    </rPh>
    <rPh sb="2" eb="3">
      <t>ア</t>
    </rPh>
    <rPh sb="5" eb="7">
      <t>ジッシ</t>
    </rPh>
    <rPh sb="7" eb="9">
      <t>ニッスウ</t>
    </rPh>
    <rPh sb="10" eb="13">
      <t>カサンリツ</t>
    </rPh>
    <phoneticPr fontId="2"/>
  </si>
  <si>
    <t>⑮</t>
    <phoneticPr fontId="5"/>
  </si>
  <si>
    <t>定員を恒常的に
超過する場合</t>
    <phoneticPr fontId="5"/>
  </si>
  <si>
    <t>－</t>
    <phoneticPr fontId="5"/>
  </si>
  <si>
    <r>
      <t xml:space="preserve">副食費徴収
免除加算
</t>
    </r>
    <r>
      <rPr>
        <sz val="6"/>
        <rFont val="HGｺﾞｼｯｸM"/>
        <family val="3"/>
        <charset val="128"/>
      </rPr>
      <t>※副食費の徴収が免除される
子どもの単価に加算</t>
    </r>
    <rPh sb="0" eb="3">
      <t>フクショクヒ</t>
    </rPh>
    <rPh sb="3" eb="5">
      <t>チョウシュウ</t>
    </rPh>
    <rPh sb="6" eb="8">
      <t>メンジョ</t>
    </rPh>
    <rPh sb="8" eb="10">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</si>
</sst>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quot;％&quot;"/>
    <numFmt numFmtId="184" formatCode="###,###&quot;円&quot;"/>
    <numFmt numFmtId="185" formatCode="0.0"/>
    <numFmt numFmtId="186" formatCode="#,##0;[Red]#,##0"/>
    <numFmt numFmtId="187" formatCode="#,##0;&quot;▲ &quot;#,##0"/>
    <numFmt numFmtId="188" formatCode="#,##0&quot;×加算率&quot;"/>
    <numFmt numFmtId="189" formatCode="#,##0&quot;÷３月初日の利用子ども数&quot;"/>
    <numFmt numFmtId="190" formatCode="#,##0&quot;（限度額）÷３月初日の利用子ども数&quot;"/>
    <numFmt numFmtId="191" formatCode="\(#,##0\)"/>
    <numFmt numFmtId="192" formatCode="#,##0\×&quot;加&quot;&quot;算&quot;&quot;率&quot;"/>
    <numFmt numFmtId="193" formatCode="\(#,##0\×&quot;加&quot;&quot;算&quot;&quot;率&quot;\)"/>
    <numFmt numFmtId="194" formatCode="#,##0&quot;×加配人数&quot;"/>
    <numFmt numFmtId="195" formatCode="#,##0&quot;×加算率×加配人数&quot;"/>
    <numFmt numFmtId="196" formatCode="#,##0_ "/>
    <numFmt numFmtId="197" formatCode="#,##0&quot;×週当たり実施日数&quot;"/>
    <numFmt numFmtId="198" formatCode="&quot;（&quot;#,##0"/>
    <numFmt numFmtId="199" formatCode="&quot;＋&quot;#,##0\×&quot;加&quot;&quot;算&quot;&quot;率&quot;\)&quot;×人数&quot;"/>
    <numFmt numFmtId="200" formatCode="&quot;×&quot;#\ ?/100"/>
    <numFmt numFmtId="201" formatCode="#,##0_ &quot;×各月の給食&quot;"/>
  </numFmts>
  <fonts count="3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ｺﾞｼｯｸM"/>
      <family val="3"/>
      <charset val="128"/>
    </font>
    <font>
      <sz val="6"/>
      <name val="明朝"/>
      <family val="3"/>
      <charset val="128"/>
    </font>
    <font>
      <b/>
      <sz val="28"/>
      <name val="HGPｺﾞｼｯｸM"/>
      <family val="3"/>
      <charset val="128"/>
    </font>
    <font>
      <sz val="6"/>
      <name val="游ゴシック"/>
      <family val="3"/>
      <charset val="128"/>
      <scheme val="minor"/>
    </font>
    <font>
      <sz val="12"/>
      <name val="HGPｺﾞｼｯｸM"/>
      <family val="3"/>
      <charset val="128"/>
    </font>
    <font>
      <sz val="6"/>
      <name val="ＭＳ Ｐゴシック"/>
      <family val="3"/>
      <charset val="128"/>
    </font>
    <font>
      <sz val="12"/>
      <name val="HGP創英角ﾎﾟｯﾌﾟ体"/>
      <family val="3"/>
      <charset val="128"/>
    </font>
    <font>
      <b/>
      <sz val="12"/>
      <name val="HGP創英角ﾎﾟｯﾌﾟ体"/>
      <family val="3"/>
      <charset val="128"/>
    </font>
    <font>
      <sz val="11"/>
      <color theme="1"/>
      <name val="游ゴシック"/>
      <family val="3"/>
      <charset val="128"/>
      <scheme val="minor"/>
    </font>
    <font>
      <sz val="10"/>
      <color theme="1"/>
      <name val="ＭＳ 明朝"/>
      <family val="1"/>
      <charset val="128"/>
    </font>
    <font>
      <sz val="11"/>
      <name val="HGPｺﾞｼｯｸM"/>
      <family val="3"/>
      <charset val="128"/>
    </font>
    <font>
      <sz val="10"/>
      <color theme="1"/>
      <name val="游ゴシック"/>
      <family val="3"/>
      <charset val="128"/>
      <scheme val="minor"/>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1"/>
      <color theme="1"/>
      <name val="Arial Unicode MS"/>
      <family val="3"/>
      <charset val="128"/>
    </font>
    <font>
      <sz val="12"/>
      <name val="Arial Unicode MS"/>
      <family val="3"/>
      <charset val="128"/>
    </font>
    <font>
      <sz val="11"/>
      <color theme="1"/>
      <name val="HGPｺﾞｼｯｸM"/>
      <family val="3"/>
      <charset val="128"/>
    </font>
    <font>
      <sz val="12"/>
      <color theme="1"/>
      <name val="Arial Unicode MS"/>
      <family val="3"/>
      <charset val="128"/>
    </font>
    <font>
      <sz val="10"/>
      <color theme="1"/>
      <name val="HGｺﾞｼｯｸM"/>
      <family val="3"/>
      <charset val="128"/>
    </font>
    <font>
      <sz val="10"/>
      <color theme="1"/>
      <name val="Arial Unicode MS"/>
      <family val="3"/>
      <charset val="128"/>
    </font>
    <font>
      <sz val="11"/>
      <name val="明朝"/>
      <family val="3"/>
      <charset val="128"/>
    </font>
    <font>
      <b/>
      <sz val="16"/>
      <name val="HGｺﾞｼｯｸM"/>
      <family val="3"/>
      <charset val="128"/>
    </font>
    <font>
      <sz val="11"/>
      <name val="游ゴシック"/>
      <family val="2"/>
      <charset val="128"/>
      <scheme val="minor"/>
    </font>
    <font>
      <sz val="6"/>
      <name val="HGｺﾞｼｯｸM"/>
      <family val="3"/>
      <charset val="128"/>
    </font>
    <font>
      <sz val="11"/>
      <color rgb="FFFF0000"/>
      <name val="HGｺﾞｼｯｸM"/>
      <family val="3"/>
      <charset val="128"/>
    </font>
    <font>
      <sz val="8"/>
      <name val="HGｺﾞｼｯｸM"/>
      <family val="3"/>
      <charset val="128"/>
    </font>
    <font>
      <sz val="8"/>
      <color rgb="FFFF0000"/>
      <name val="HGｺﾞｼｯｸM"/>
      <family val="3"/>
      <charset val="128"/>
    </font>
    <font>
      <sz val="8"/>
      <color theme="1"/>
      <name val="HG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1" tint="0.499984740745262"/>
        <bgColor indexed="64"/>
      </patternFill>
    </fill>
    <fill>
      <patternFill patternType="solid">
        <fgColor rgb="FFFFFF00"/>
        <bgColor indexed="64"/>
      </patternFill>
    </fill>
  </fills>
  <borders count="9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style="medium">
        <color auto="1"/>
      </left>
      <right/>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right/>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3" fillId="0" borderId="0"/>
    <xf numFmtId="0" fontId="12" fillId="0" borderId="0">
      <alignment vertical="center"/>
    </xf>
    <xf numFmtId="9" fontId="3" fillId="0" borderId="0" applyFont="0" applyFill="0" applyBorder="0" applyAlignment="0" applyProtection="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31" fillId="0" borderId="0"/>
    <xf numFmtId="0" fontId="3" fillId="0" borderId="0">
      <alignment vertical="center"/>
    </xf>
  </cellStyleXfs>
  <cellXfs count="582">
    <xf numFmtId="0" fontId="0" fillId="0" borderId="0" xfId="0">
      <alignment vertical="center"/>
    </xf>
    <xf numFmtId="0" fontId="0" fillId="2" borderId="0" xfId="0" applyFill="1" applyProtection="1">
      <alignment vertical="center"/>
    </xf>
    <xf numFmtId="0" fontId="3" fillId="2" borderId="0" xfId="2" applyFill="1" applyProtection="1"/>
    <xf numFmtId="176" fontId="3" fillId="2" borderId="1" xfId="2" applyNumberFormat="1" applyFont="1" applyFill="1" applyBorder="1" applyAlignment="1" applyProtection="1"/>
    <xf numFmtId="0" fontId="0" fillId="0" borderId="0" xfId="0" applyProtection="1">
      <alignment vertical="center"/>
    </xf>
    <xf numFmtId="0" fontId="3" fillId="0" borderId="0" xfId="2" applyProtection="1"/>
    <xf numFmtId="0" fontId="4" fillId="0" borderId="0" xfId="2" applyFont="1" applyProtection="1"/>
    <xf numFmtId="0" fontId="12" fillId="0" borderId="0" xfId="3" applyProtection="1">
      <alignment vertical="center"/>
    </xf>
    <xf numFmtId="178" fontId="13" fillId="0" borderId="0" xfId="3" applyNumberFormat="1" applyFont="1" applyFill="1" applyBorder="1" applyAlignment="1" applyProtection="1">
      <alignment horizontal="distributed" vertical="center" shrinkToFit="1"/>
    </xf>
    <xf numFmtId="0" fontId="15" fillId="0" borderId="0" xfId="3" applyFont="1" applyFill="1" applyBorder="1" applyAlignment="1" applyProtection="1">
      <alignment horizontal="distributed" vertical="center"/>
    </xf>
    <xf numFmtId="0" fontId="16" fillId="0" borderId="0" xfId="2" applyFont="1" applyAlignment="1" applyProtection="1">
      <alignment vertical="center"/>
    </xf>
    <xf numFmtId="0" fontId="17" fillId="2" borderId="31" xfId="2" applyFont="1" applyFill="1" applyBorder="1" applyAlignment="1" applyProtection="1">
      <alignment horizontal="left" vertical="center"/>
    </xf>
    <xf numFmtId="0" fontId="4" fillId="2" borderId="32" xfId="2" applyFont="1" applyFill="1" applyBorder="1" applyProtection="1"/>
    <xf numFmtId="0" fontId="18" fillId="2" borderId="32" xfId="2" applyFont="1" applyFill="1" applyBorder="1" applyAlignment="1" applyProtection="1">
      <alignment horizontal="center" vertical="center"/>
    </xf>
    <xf numFmtId="1" fontId="14" fillId="2" borderId="32" xfId="2" applyNumberFormat="1" applyFont="1" applyFill="1" applyBorder="1" applyAlignment="1" applyProtection="1">
      <alignment horizontal="right" vertical="center"/>
    </xf>
    <xf numFmtId="0" fontId="3" fillId="2" borderId="32" xfId="2" applyFont="1" applyFill="1" applyBorder="1" applyProtection="1"/>
    <xf numFmtId="0" fontId="4" fillId="2" borderId="32" xfId="2" applyFont="1" applyFill="1" applyBorder="1" applyAlignment="1" applyProtection="1">
      <alignment horizontal="right"/>
    </xf>
    <xf numFmtId="0" fontId="4" fillId="2" borderId="33" xfId="2" applyFont="1" applyFill="1" applyBorder="1" applyProtection="1"/>
    <xf numFmtId="0" fontId="17" fillId="2" borderId="22" xfId="2" applyFont="1" applyFill="1" applyBorder="1" applyAlignment="1" applyProtection="1">
      <alignment horizontal="left" vertical="center"/>
    </xf>
    <xf numFmtId="0" fontId="4" fillId="2" borderId="20" xfId="2" applyFont="1" applyFill="1" applyBorder="1" applyProtection="1"/>
    <xf numFmtId="0" fontId="3" fillId="2" borderId="20" xfId="2" applyFont="1" applyFill="1" applyBorder="1" applyProtection="1"/>
    <xf numFmtId="0" fontId="14" fillId="2" borderId="20" xfId="2" applyFont="1" applyFill="1" applyBorder="1" applyAlignment="1" applyProtection="1">
      <alignment vertical="center"/>
    </xf>
    <xf numFmtId="1" fontId="14" fillId="2" borderId="20" xfId="2" applyNumberFormat="1" applyFont="1" applyFill="1" applyBorder="1" applyAlignment="1" applyProtection="1">
      <alignment horizontal="right" vertical="center"/>
    </xf>
    <xf numFmtId="0" fontId="4" fillId="2" borderId="20" xfId="2" applyFont="1" applyFill="1" applyBorder="1" applyAlignment="1" applyProtection="1">
      <alignment horizontal="right"/>
    </xf>
    <xf numFmtId="0" fontId="4" fillId="2" borderId="21" xfId="2" applyFont="1" applyFill="1" applyBorder="1" applyProtection="1"/>
    <xf numFmtId="9" fontId="14" fillId="2" borderId="32" xfId="4" applyFont="1" applyFill="1" applyBorder="1" applyAlignment="1" applyProtection="1">
      <alignment vertical="center"/>
    </xf>
    <xf numFmtId="9" fontId="20" fillId="2" borderId="32" xfId="4" applyFont="1" applyFill="1" applyBorder="1" applyAlignment="1" applyProtection="1">
      <alignment vertical="center" wrapText="1"/>
    </xf>
    <xf numFmtId="9" fontId="20" fillId="2" borderId="13" xfId="4" applyFont="1" applyFill="1" applyBorder="1" applyAlignment="1" applyProtection="1">
      <alignment vertical="center" wrapText="1"/>
    </xf>
    <xf numFmtId="9" fontId="20" fillId="2" borderId="14" xfId="4" applyFont="1" applyFill="1" applyBorder="1" applyAlignment="1" applyProtection="1">
      <alignment vertical="center" wrapText="1"/>
    </xf>
    <xf numFmtId="182" fontId="19" fillId="2" borderId="0" xfId="5" applyNumberFormat="1" applyFont="1" applyFill="1" applyBorder="1" applyAlignment="1" applyProtection="1">
      <alignment horizontal="center" vertical="center"/>
    </xf>
    <xf numFmtId="0" fontId="4" fillId="2" borderId="0" xfId="2" applyFont="1" applyFill="1" applyProtection="1"/>
    <xf numFmtId="0" fontId="4" fillId="2" borderId="0" xfId="2" applyFont="1" applyFill="1" applyBorder="1" applyAlignment="1" applyProtection="1">
      <alignment horizontal="right"/>
    </xf>
    <xf numFmtId="0" fontId="4" fillId="2" borderId="0" xfId="2" applyFont="1" applyFill="1" applyBorder="1" applyProtection="1"/>
    <xf numFmtId="0" fontId="4" fillId="0" borderId="0" xfId="2" applyFont="1" applyBorder="1" applyProtection="1"/>
    <xf numFmtId="0" fontId="4" fillId="4" borderId="0" xfId="2" applyFont="1" applyFill="1" applyBorder="1" applyProtection="1"/>
    <xf numFmtId="0" fontId="4" fillId="4" borderId="0" xfId="2" applyFont="1" applyFill="1" applyProtection="1"/>
    <xf numFmtId="0" fontId="14" fillId="2" borderId="44" xfId="2" applyFont="1" applyFill="1" applyBorder="1" applyAlignment="1" applyProtection="1">
      <alignment vertical="center"/>
    </xf>
    <xf numFmtId="0" fontId="14" fillId="2" borderId="50" xfId="2" applyFont="1" applyFill="1" applyBorder="1" applyAlignment="1" applyProtection="1">
      <alignment vertical="center"/>
    </xf>
    <xf numFmtId="0" fontId="14" fillId="2" borderId="54" xfId="2" applyFont="1" applyFill="1" applyBorder="1" applyAlignment="1" applyProtection="1">
      <alignment vertical="center"/>
    </xf>
    <xf numFmtId="0" fontId="14" fillId="2" borderId="55" xfId="2" applyFont="1" applyFill="1" applyBorder="1" applyAlignment="1" applyProtection="1">
      <alignment vertical="center"/>
    </xf>
    <xf numFmtId="0" fontId="14" fillId="2" borderId="56" xfId="2" applyFont="1" applyFill="1" applyBorder="1" applyAlignment="1" applyProtection="1">
      <alignment vertical="center"/>
    </xf>
    <xf numFmtId="0" fontId="14" fillId="2" borderId="57" xfId="2" applyFont="1" applyFill="1" applyBorder="1" applyAlignment="1" applyProtection="1">
      <alignment vertical="center"/>
    </xf>
    <xf numFmtId="0" fontId="14" fillId="2" borderId="57" xfId="2" applyFont="1" applyFill="1" applyBorder="1" applyAlignment="1" applyProtection="1">
      <alignment horizontal="right" vertical="center"/>
    </xf>
    <xf numFmtId="0" fontId="14" fillId="2" borderId="32" xfId="2" applyFont="1" applyFill="1" applyBorder="1" applyAlignment="1" applyProtection="1">
      <alignment vertical="center"/>
    </xf>
    <xf numFmtId="0" fontId="14" fillId="2" borderId="32" xfId="2" applyFont="1" applyFill="1" applyBorder="1" applyAlignment="1" applyProtection="1">
      <alignment horizontal="right" vertical="center"/>
    </xf>
    <xf numFmtId="0" fontId="14" fillId="2" borderId="50" xfId="2" applyFont="1" applyFill="1" applyBorder="1" applyAlignment="1" applyProtection="1">
      <alignment horizontal="right" vertical="center"/>
    </xf>
    <xf numFmtId="0" fontId="14" fillId="2" borderId="52" xfId="2" applyFont="1" applyFill="1" applyBorder="1" applyAlignment="1" applyProtection="1">
      <alignment vertical="center"/>
    </xf>
    <xf numFmtId="0" fontId="14" fillId="2" borderId="0" xfId="2" applyFont="1" applyFill="1" applyBorder="1" applyAlignment="1" applyProtection="1">
      <alignment vertical="center"/>
    </xf>
    <xf numFmtId="0" fontId="14" fillId="2" borderId="0" xfId="2" applyFont="1" applyFill="1" applyBorder="1" applyAlignment="1" applyProtection="1">
      <alignment horizontal="right" vertical="center"/>
    </xf>
    <xf numFmtId="0" fontId="14" fillId="2" borderId="77" xfId="2" applyFont="1" applyFill="1" applyBorder="1" applyAlignment="1" applyProtection="1">
      <alignment vertical="center"/>
    </xf>
    <xf numFmtId="0" fontId="14" fillId="2" borderId="77" xfId="2" applyFont="1" applyFill="1" applyBorder="1" applyAlignment="1" applyProtection="1">
      <alignment horizontal="right" vertical="center"/>
    </xf>
    <xf numFmtId="0" fontId="14" fillId="2" borderId="20" xfId="2" applyFont="1" applyFill="1" applyBorder="1" applyAlignment="1" applyProtection="1">
      <alignment horizontal="right" vertical="center"/>
    </xf>
    <xf numFmtId="0" fontId="14" fillId="0" borderId="14" xfId="2" applyFont="1" applyFill="1" applyBorder="1" applyAlignment="1" applyProtection="1">
      <alignment horizontal="right" vertical="center"/>
    </xf>
    <xf numFmtId="0" fontId="14" fillId="0" borderId="18" xfId="2" applyFont="1" applyFill="1" applyBorder="1" applyAlignment="1" applyProtection="1">
      <alignment horizontal="left" vertical="center"/>
    </xf>
    <xf numFmtId="0" fontId="14" fillId="0" borderId="71" xfId="2" applyFont="1" applyFill="1" applyBorder="1" applyAlignment="1" applyProtection="1">
      <alignment horizontal="left" vertical="center"/>
    </xf>
    <xf numFmtId="0" fontId="0" fillId="2" borderId="22" xfId="0" applyFill="1" applyBorder="1" applyProtection="1">
      <alignment vertical="center"/>
    </xf>
    <xf numFmtId="0" fontId="27" fillId="2" borderId="22" xfId="0" applyFont="1" applyFill="1" applyBorder="1" applyAlignment="1" applyProtection="1">
      <alignment vertical="center"/>
    </xf>
    <xf numFmtId="0" fontId="12" fillId="0" borderId="0" xfId="3" applyAlignment="1">
      <alignment horizontal="center" vertical="center" wrapText="1"/>
    </xf>
    <xf numFmtId="0" fontId="12" fillId="0" borderId="0" xfId="3">
      <alignment vertical="center"/>
    </xf>
    <xf numFmtId="0" fontId="29" fillId="0" borderId="0" xfId="3" applyFont="1" applyBorder="1" applyAlignment="1">
      <alignment horizontal="center" vertical="center" wrapText="1"/>
    </xf>
    <xf numFmtId="0" fontId="29" fillId="0" borderId="37" xfId="3" applyFont="1" applyBorder="1" applyAlignment="1">
      <alignment horizontal="center" vertical="center" wrapText="1"/>
    </xf>
    <xf numFmtId="0" fontId="29" fillId="0" borderId="37" xfId="3" applyFont="1" applyFill="1" applyBorder="1" applyAlignment="1">
      <alignment horizontal="center" vertical="center" wrapText="1"/>
    </xf>
    <xf numFmtId="0" fontId="29" fillId="0" borderId="0" xfId="3" applyFont="1" applyBorder="1" applyAlignment="1">
      <alignment horizontal="center" vertical="center"/>
    </xf>
    <xf numFmtId="0" fontId="29" fillId="0" borderId="37" xfId="3" applyFont="1" applyBorder="1" applyAlignment="1">
      <alignment horizontal="center" vertical="center"/>
    </xf>
    <xf numFmtId="0" fontId="30" fillId="0" borderId="37" xfId="3" applyFont="1" applyBorder="1" applyAlignment="1">
      <alignment horizontal="center" vertical="center"/>
    </xf>
    <xf numFmtId="38" fontId="25" fillId="0" borderId="37" xfId="3" applyNumberFormat="1" applyFont="1" applyBorder="1">
      <alignment vertical="center"/>
    </xf>
    <xf numFmtId="182" fontId="12" fillId="0" borderId="37" xfId="3" applyNumberFormat="1" applyBorder="1">
      <alignment vertical="center"/>
    </xf>
    <xf numFmtId="187" fontId="32" fillId="0" borderId="0" xfId="7" applyNumberFormat="1" applyFont="1" applyFill="1" applyBorder="1" applyAlignment="1" applyProtection="1">
      <alignment vertical="center"/>
    </xf>
    <xf numFmtId="187" fontId="4" fillId="0" borderId="0" xfId="7" applyNumberFormat="1" applyFont="1" applyFill="1" applyBorder="1" applyAlignment="1" applyProtection="1">
      <alignment vertical="center"/>
    </xf>
    <xf numFmtId="187" fontId="4" fillId="0" borderId="0" xfId="7" applyNumberFormat="1" applyFont="1" applyFill="1" applyAlignment="1" applyProtection="1">
      <alignment vertical="center"/>
    </xf>
    <xf numFmtId="0" fontId="4" fillId="0" borderId="32" xfId="7" applyFont="1" applyFill="1" applyBorder="1" applyAlignment="1" applyProtection="1">
      <alignment vertical="center" wrapText="1"/>
    </xf>
    <xf numFmtId="0" fontId="4" fillId="0" borderId="32" xfId="7" applyFont="1" applyFill="1" applyBorder="1" applyAlignment="1" applyProtection="1">
      <alignment vertical="center"/>
    </xf>
    <xf numFmtId="0" fontId="4" fillId="0" borderId="33" xfId="7" applyFont="1" applyFill="1" applyBorder="1" applyAlignment="1" applyProtection="1">
      <alignment vertical="center"/>
    </xf>
    <xf numFmtId="0" fontId="4" fillId="0" borderId="0" xfId="7" applyFont="1" applyFill="1" applyBorder="1" applyAlignment="1" applyProtection="1">
      <alignment horizontal="left" vertical="center" wrapText="1"/>
    </xf>
    <xf numFmtId="0" fontId="4" fillId="0" borderId="0" xfId="7" applyFont="1" applyFill="1" applyBorder="1" applyAlignment="1" applyProtection="1">
      <alignment vertical="center"/>
    </xf>
    <xf numFmtId="0" fontId="4" fillId="0" borderId="0" xfId="7" applyFont="1" applyFill="1" applyBorder="1" applyAlignment="1" applyProtection="1">
      <alignment horizontal="left" vertical="center"/>
    </xf>
    <xf numFmtId="0" fontId="4" fillId="0" borderId="17" xfId="7" applyFont="1" applyFill="1" applyBorder="1" applyAlignment="1" applyProtection="1">
      <alignment vertical="center"/>
    </xf>
    <xf numFmtId="0" fontId="4" fillId="0" borderId="20" xfId="7" applyFont="1" applyFill="1" applyBorder="1" applyAlignment="1" applyProtection="1">
      <alignment vertical="center" wrapText="1"/>
    </xf>
    <xf numFmtId="0" fontId="4" fillId="0" borderId="20" xfId="7" quotePrefix="1" applyFont="1" applyFill="1" applyBorder="1" applyAlignment="1" applyProtection="1">
      <alignment vertical="center" wrapText="1"/>
    </xf>
    <xf numFmtId="0" fontId="4" fillId="0" borderId="0" xfId="7" applyFont="1" applyFill="1" applyAlignment="1" applyProtection="1">
      <alignment horizontal="center" vertical="center"/>
    </xf>
    <xf numFmtId="0" fontId="4" fillId="0" borderId="0" xfId="7" applyFont="1" applyFill="1" applyAlignment="1" applyProtection="1">
      <alignment horizontal="distributed" vertical="center"/>
    </xf>
    <xf numFmtId="0" fontId="4" fillId="0" borderId="0" xfId="7" applyFont="1" applyFill="1" applyAlignment="1" applyProtection="1">
      <alignment horizontal="right" vertical="center"/>
    </xf>
    <xf numFmtId="0" fontId="4" fillId="0" borderId="0" xfId="7" applyFont="1" applyFill="1" applyAlignment="1" applyProtection="1">
      <alignment vertical="center"/>
    </xf>
    <xf numFmtId="0" fontId="17" fillId="0" borderId="0" xfId="7" applyFont="1" applyFill="1" applyAlignment="1" applyProtection="1">
      <alignment vertical="center"/>
    </xf>
    <xf numFmtId="0" fontId="4" fillId="0" borderId="13" xfId="7" applyFont="1" applyFill="1" applyBorder="1" applyAlignment="1" applyProtection="1">
      <alignment horizontal="center" vertical="center"/>
    </xf>
    <xf numFmtId="0" fontId="4" fillId="0" borderId="13" xfId="7" applyFont="1" applyFill="1" applyBorder="1" applyAlignment="1" applyProtection="1">
      <alignment horizontal="distributed" vertical="center"/>
    </xf>
    <xf numFmtId="0" fontId="4" fillId="0" borderId="13" xfId="7" applyFont="1" applyFill="1" applyBorder="1" applyAlignment="1" applyProtection="1">
      <alignment horizontal="right" vertical="center"/>
    </xf>
    <xf numFmtId="0" fontId="4" fillId="0" borderId="13" xfId="7" applyFont="1" applyFill="1" applyBorder="1" applyAlignment="1" applyProtection="1">
      <alignment vertical="center"/>
    </xf>
    <xf numFmtId="0" fontId="17" fillId="0" borderId="13" xfId="7" applyFont="1" applyFill="1" applyBorder="1" applyAlignment="1" applyProtection="1">
      <alignment vertical="center"/>
    </xf>
    <xf numFmtId="187" fontId="4" fillId="0" borderId="0" xfId="0" applyNumberFormat="1" applyFont="1" applyFill="1" applyAlignment="1" applyProtection="1">
      <alignment vertical="center"/>
    </xf>
    <xf numFmtId="3" fontId="4" fillId="0" borderId="0" xfId="7" applyNumberFormat="1" applyFont="1" applyFill="1" applyBorder="1" applyAlignment="1" applyProtection="1">
      <alignment horizontal="right" vertical="center" wrapText="1"/>
    </xf>
    <xf numFmtId="3" fontId="4" fillId="0" borderId="20" xfId="7" applyNumberFormat="1" applyFont="1" applyFill="1" applyBorder="1" applyAlignment="1" applyProtection="1">
      <alignment horizontal="right" vertical="center" wrapText="1"/>
    </xf>
    <xf numFmtId="0" fontId="4" fillId="0" borderId="20" xfId="7" applyFont="1" applyFill="1" applyBorder="1" applyAlignment="1" applyProtection="1">
      <alignment vertical="center"/>
    </xf>
    <xf numFmtId="0" fontId="4" fillId="0" borderId="15" xfId="7" applyFont="1" applyFill="1" applyBorder="1" applyAlignment="1" applyProtection="1">
      <alignment vertical="center" wrapText="1"/>
    </xf>
    <xf numFmtId="0" fontId="4" fillId="0" borderId="14" xfId="7" applyFont="1" applyFill="1" applyBorder="1" applyAlignment="1" applyProtection="1">
      <alignment vertical="center" wrapText="1"/>
    </xf>
    <xf numFmtId="0" fontId="17" fillId="0" borderId="37" xfId="7" applyFont="1" applyFill="1" applyBorder="1" applyAlignment="1" applyProtection="1">
      <alignment vertical="center"/>
    </xf>
    <xf numFmtId="0" fontId="17" fillId="0" borderId="0" xfId="7" applyFont="1" applyFill="1" applyAlignment="1" applyProtection="1">
      <alignment horizontal="center" vertical="center"/>
    </xf>
    <xf numFmtId="0" fontId="4" fillId="0" borderId="17" xfId="7" applyFont="1" applyFill="1" applyBorder="1" applyAlignment="1" applyProtection="1">
      <alignment vertical="center" wrapText="1"/>
    </xf>
    <xf numFmtId="3" fontId="4" fillId="0" borderId="32" xfId="7" applyNumberFormat="1" applyFont="1" applyFill="1" applyBorder="1" applyAlignment="1" applyProtection="1">
      <alignment vertical="center" wrapText="1"/>
    </xf>
    <xf numFmtId="3" fontId="4" fillId="0" borderId="33" xfId="7" applyNumberFormat="1" applyFont="1" applyFill="1" applyBorder="1" applyAlignment="1" applyProtection="1">
      <alignment vertical="center" wrapText="1"/>
    </xf>
    <xf numFmtId="0" fontId="4" fillId="0" borderId="21" xfId="7" applyFont="1" applyFill="1" applyBorder="1" applyAlignment="1" applyProtection="1">
      <alignment vertical="center" wrapText="1"/>
    </xf>
    <xf numFmtId="0" fontId="17" fillId="0" borderId="0" xfId="7" applyFont="1" applyFill="1" applyBorder="1" applyAlignment="1" applyProtection="1">
      <alignment vertical="center"/>
    </xf>
    <xf numFmtId="0" fontId="17" fillId="0" borderId="38" xfId="7" applyFont="1" applyFill="1" applyBorder="1" applyAlignment="1" applyProtection="1">
      <alignment vertical="center"/>
    </xf>
    <xf numFmtId="0" fontId="17" fillId="0" borderId="71" xfId="7" applyFont="1" applyFill="1" applyBorder="1" applyAlignment="1" applyProtection="1">
      <alignment vertical="center"/>
    </xf>
    <xf numFmtId="0" fontId="17" fillId="0" borderId="71" xfId="7" applyFont="1" applyFill="1" applyBorder="1" applyAlignment="1" applyProtection="1">
      <alignment vertical="center" wrapText="1"/>
    </xf>
    <xf numFmtId="0" fontId="4" fillId="0" borderId="31" xfId="7" applyFont="1" applyFill="1" applyBorder="1" applyAlignment="1" applyProtection="1">
      <alignment vertical="center" wrapText="1"/>
    </xf>
    <xf numFmtId="0" fontId="17" fillId="0" borderId="71" xfId="0" applyFont="1" applyFill="1" applyBorder="1" applyAlignment="1" applyProtection="1">
      <alignment vertical="center" wrapText="1"/>
    </xf>
    <xf numFmtId="0" fontId="4" fillId="0" borderId="22" xfId="7" applyFont="1" applyFill="1" applyBorder="1" applyAlignment="1" applyProtection="1">
      <alignment horizontal="left" vertical="center" wrapText="1"/>
    </xf>
    <xf numFmtId="188" fontId="4" fillId="0" borderId="20" xfId="7" applyNumberFormat="1" applyFont="1" applyFill="1" applyBorder="1" applyAlignment="1" applyProtection="1">
      <alignment vertical="center"/>
    </xf>
    <xf numFmtId="0" fontId="4" fillId="0" borderId="20" xfId="7" applyFont="1" applyFill="1" applyBorder="1" applyAlignment="1" applyProtection="1">
      <alignment horizontal="left" vertical="center"/>
    </xf>
    <xf numFmtId="0" fontId="4" fillId="0" borderId="21" xfId="7" applyFont="1" applyFill="1" applyBorder="1" applyAlignment="1" applyProtection="1">
      <alignment vertical="center"/>
    </xf>
    <xf numFmtId="0" fontId="17" fillId="0" borderId="81" xfId="0" applyFont="1" applyFill="1" applyBorder="1" applyAlignment="1" applyProtection="1">
      <alignment vertical="center" wrapText="1"/>
    </xf>
    <xf numFmtId="0" fontId="4" fillId="0" borderId="0" xfId="7" applyFont="1" applyFill="1" applyBorder="1" applyAlignment="1" applyProtection="1">
      <alignment vertical="center" wrapText="1"/>
    </xf>
    <xf numFmtId="189" fontId="4" fillId="0" borderId="0" xfId="7" applyNumberFormat="1" applyFont="1" applyFill="1" applyBorder="1" applyAlignment="1" applyProtection="1">
      <alignment horizontal="center" vertical="center" wrapText="1"/>
    </xf>
    <xf numFmtId="187" fontId="17" fillId="0" borderId="0" xfId="7" applyNumberFormat="1" applyFont="1" applyFill="1" applyAlignment="1" applyProtection="1">
      <alignment vertical="center"/>
    </xf>
    <xf numFmtId="3" fontId="17" fillId="0" borderId="0" xfId="8" applyNumberFormat="1" applyFont="1" applyFill="1" applyAlignment="1">
      <alignment horizontal="left" vertical="center"/>
    </xf>
    <xf numFmtId="0" fontId="17" fillId="0" borderId="0" xfId="8" applyFont="1" applyFill="1">
      <alignment vertical="center"/>
    </xf>
    <xf numFmtId="0" fontId="17" fillId="6" borderId="0" xfId="8" applyFont="1" applyFill="1">
      <alignment vertical="center"/>
    </xf>
    <xf numFmtId="0" fontId="17" fillId="0" borderId="0" xfId="8" applyFont="1">
      <alignment vertical="center"/>
    </xf>
    <xf numFmtId="3" fontId="4" fillId="6" borderId="0" xfId="8" applyNumberFormat="1" applyFont="1" applyFill="1" applyBorder="1" applyAlignment="1">
      <alignment vertical="center"/>
    </xf>
    <xf numFmtId="3" fontId="4" fillId="0" borderId="0" xfId="8" applyNumberFormat="1" applyFont="1" applyBorder="1" applyAlignment="1">
      <alignment vertical="center"/>
    </xf>
    <xf numFmtId="3" fontId="35" fillId="0" borderId="0" xfId="8" applyNumberFormat="1" applyFont="1" applyFill="1" applyAlignment="1">
      <alignment vertical="center"/>
    </xf>
    <xf numFmtId="3" fontId="36" fillId="0" borderId="71"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xf>
    <xf numFmtId="3" fontId="36" fillId="0" borderId="17" xfId="8" applyNumberFormat="1" applyFont="1" applyFill="1" applyBorder="1" applyAlignment="1">
      <alignment horizontal="center" vertical="center" wrapText="1"/>
    </xf>
    <xf numFmtId="191" fontId="36" fillId="0" borderId="0" xfId="8" applyNumberFormat="1" applyFont="1" applyFill="1" applyBorder="1" applyAlignment="1">
      <alignment horizontal="center" vertical="center"/>
    </xf>
    <xf numFmtId="3" fontId="36" fillId="0" borderId="0" xfId="8" applyNumberFormat="1" applyFont="1" applyFill="1" applyBorder="1" applyAlignment="1">
      <alignment horizontal="center" vertical="center"/>
    </xf>
    <xf numFmtId="3" fontId="36" fillId="0" borderId="18"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wrapText="1"/>
    </xf>
    <xf numFmtId="187" fontId="36" fillId="0" borderId="18" xfId="8" applyNumberFormat="1" applyFont="1" applyFill="1" applyBorder="1" applyAlignment="1">
      <alignment vertical="center" wrapText="1"/>
    </xf>
    <xf numFmtId="191" fontId="36" fillId="0" borderId="0" xfId="8" applyNumberFormat="1" applyFont="1" applyFill="1" applyBorder="1" applyAlignment="1">
      <alignment vertical="center" wrapText="1"/>
    </xf>
    <xf numFmtId="191" fontId="36" fillId="0" borderId="17" xfId="8" applyNumberFormat="1" applyFont="1" applyFill="1" applyBorder="1" applyAlignment="1">
      <alignment horizontal="center" vertical="center" wrapText="1"/>
    </xf>
    <xf numFmtId="191" fontId="36" fillId="0" borderId="82" xfId="8" applyNumberFormat="1" applyFont="1" applyFill="1" applyBorder="1" applyAlignment="1">
      <alignment horizontal="center" vertical="center"/>
    </xf>
    <xf numFmtId="191" fontId="36" fillId="0" borderId="17" xfId="8" applyNumberFormat="1" applyFont="1" applyFill="1" applyBorder="1" applyAlignment="1">
      <alignment horizontal="center" vertical="center"/>
    </xf>
    <xf numFmtId="187" fontId="36" fillId="0" borderId="18" xfId="8" applyNumberFormat="1" applyFont="1" applyFill="1" applyBorder="1" applyAlignment="1">
      <alignment horizontal="center" vertical="center" wrapText="1"/>
    </xf>
    <xf numFmtId="191" fontId="36" fillId="0" borderId="83" xfId="8" applyNumberFormat="1" applyFont="1" applyFill="1" applyBorder="1" applyAlignment="1">
      <alignment horizontal="center" vertical="center" wrapText="1"/>
    </xf>
    <xf numFmtId="3" fontId="36" fillId="0" borderId="81" xfId="8" applyNumberFormat="1" applyFont="1" applyFill="1" applyBorder="1" applyAlignment="1">
      <alignment horizontal="center" vertical="center" wrapText="1"/>
    </xf>
    <xf numFmtId="3" fontId="36" fillId="0" borderId="20" xfId="8" applyNumberFormat="1" applyFont="1" applyFill="1" applyBorder="1" applyAlignment="1">
      <alignment horizontal="center" vertical="center" wrapText="1"/>
    </xf>
    <xf numFmtId="3" fontId="36" fillId="6" borderId="84" xfId="8" applyNumberFormat="1" applyFont="1" applyFill="1" applyBorder="1" applyAlignment="1">
      <alignment horizontal="distributed" vertical="center"/>
    </xf>
    <xf numFmtId="3" fontId="36" fillId="0" borderId="18" xfId="8" applyNumberFormat="1" applyFont="1" applyFill="1" applyBorder="1" applyAlignment="1">
      <alignment horizontal="distributed" vertical="center"/>
    </xf>
    <xf numFmtId="187" fontId="36" fillId="0" borderId="69" xfId="8" applyNumberFormat="1" applyFont="1" applyFill="1" applyBorder="1" applyAlignment="1">
      <alignment horizontal="right" vertical="center"/>
    </xf>
    <xf numFmtId="191" fontId="36" fillId="0" borderId="85" xfId="8" applyNumberFormat="1" applyFont="1" applyFill="1" applyBorder="1" applyAlignment="1">
      <alignment horizontal="right" vertical="center"/>
    </xf>
    <xf numFmtId="187" fontId="36" fillId="0" borderId="69" xfId="8" applyNumberFormat="1" applyFont="1" applyFill="1" applyBorder="1" applyAlignment="1">
      <alignment horizontal="right" vertical="center" wrapText="1"/>
    </xf>
    <xf numFmtId="191" fontId="36" fillId="0" borderId="86" xfId="8" applyNumberFormat="1" applyFont="1" applyFill="1" applyBorder="1" applyAlignment="1">
      <alignment horizontal="right" vertical="center" wrapText="1"/>
    </xf>
    <xf numFmtId="191" fontId="36" fillId="0" borderId="70" xfId="8" applyNumberFormat="1" applyFont="1" applyFill="1" applyBorder="1" applyAlignment="1">
      <alignment horizontal="center" vertical="center" wrapText="1"/>
    </xf>
    <xf numFmtId="3" fontId="36" fillId="6" borderId="88" xfId="8" applyNumberFormat="1" applyFont="1" applyFill="1" applyBorder="1" applyAlignment="1">
      <alignment horizontal="distributed" vertical="center"/>
    </xf>
    <xf numFmtId="187" fontId="36" fillId="0" borderId="89" xfId="8" applyNumberFormat="1" applyFont="1" applyFill="1" applyBorder="1" applyAlignment="1">
      <alignment horizontal="right" vertical="center"/>
    </xf>
    <xf numFmtId="191" fontId="36" fillId="0" borderId="90" xfId="8" applyNumberFormat="1" applyFont="1" applyFill="1" applyBorder="1" applyAlignment="1">
      <alignment horizontal="right" vertical="center"/>
    </xf>
    <xf numFmtId="187" fontId="36" fillId="0" borderId="89" xfId="8" applyNumberFormat="1" applyFont="1" applyFill="1" applyBorder="1" applyAlignment="1">
      <alignment horizontal="right" vertical="center" wrapText="1"/>
    </xf>
    <xf numFmtId="191" fontId="36" fillId="0" borderId="91" xfId="8" applyNumberFormat="1" applyFont="1" applyFill="1" applyBorder="1" applyAlignment="1">
      <alignment horizontal="right" vertical="center" wrapText="1"/>
    </xf>
    <xf numFmtId="191" fontId="36" fillId="0" borderId="90" xfId="8" applyNumberFormat="1" applyFont="1" applyFill="1" applyBorder="1" applyAlignment="1">
      <alignment horizontal="center" vertical="center" wrapText="1"/>
    </xf>
    <xf numFmtId="3" fontId="36" fillId="0" borderId="84" xfId="8" applyNumberFormat="1" applyFont="1" applyFill="1" applyBorder="1" applyAlignment="1">
      <alignment horizontal="distributed" vertical="center"/>
    </xf>
    <xf numFmtId="3" fontId="36" fillId="0" borderId="81" xfId="8" applyNumberFormat="1" applyFont="1" applyFill="1" applyBorder="1" applyAlignment="1">
      <alignment horizontal="center" vertical="center" wrapText="1"/>
    </xf>
    <xf numFmtId="3" fontId="36" fillId="0" borderId="88" xfId="8" applyNumberFormat="1" applyFont="1" applyFill="1" applyBorder="1" applyAlignment="1">
      <alignment horizontal="distributed" vertical="center"/>
    </xf>
    <xf numFmtId="3" fontId="36" fillId="0" borderId="0" xfId="8" applyNumberFormat="1" applyFont="1" applyFill="1" applyAlignment="1">
      <alignment vertical="center"/>
    </xf>
    <xf numFmtId="3" fontId="36" fillId="0" borderId="0" xfId="8" applyNumberFormat="1" applyFont="1" applyFill="1" applyBorder="1" applyAlignment="1">
      <alignment vertical="center"/>
    </xf>
    <xf numFmtId="187" fontId="37" fillId="0" borderId="0" xfId="8" applyNumberFormat="1" applyFont="1" applyFill="1" applyAlignment="1">
      <alignment vertical="center"/>
    </xf>
    <xf numFmtId="191" fontId="37" fillId="0" borderId="0" xfId="8" applyNumberFormat="1" applyFont="1" applyFill="1" applyAlignment="1">
      <alignment vertical="center"/>
    </xf>
    <xf numFmtId="187" fontId="36" fillId="0" borderId="0" xfId="8" applyNumberFormat="1" applyFont="1" applyFill="1" applyAlignment="1">
      <alignment vertical="center"/>
    </xf>
    <xf numFmtId="191" fontId="37" fillId="0" borderId="0" xfId="8" applyNumberFormat="1" applyFont="1" applyFill="1" applyAlignment="1">
      <alignment horizontal="center" vertical="center"/>
    </xf>
    <xf numFmtId="3" fontId="36" fillId="0" borderId="81" xfId="8" applyNumberFormat="1" applyFont="1" applyFill="1" applyBorder="1" applyAlignment="1">
      <alignment horizontal="center" vertical="center" wrapText="1"/>
    </xf>
    <xf numFmtId="3" fontId="36" fillId="0" borderId="17"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xf>
    <xf numFmtId="191" fontId="36" fillId="0" borderId="0" xfId="8" applyNumberFormat="1" applyFont="1" applyFill="1" applyBorder="1" applyAlignment="1">
      <alignment horizontal="center" vertical="center" wrapText="1"/>
    </xf>
    <xf numFmtId="187" fontId="36" fillId="0" borderId="71" xfId="8" applyNumberFormat="1" applyFont="1" applyFill="1" applyBorder="1" applyAlignment="1">
      <alignment vertical="center" wrapText="1"/>
    </xf>
    <xf numFmtId="191" fontId="36" fillId="0" borderId="69" xfId="8" applyNumberFormat="1" applyFont="1" applyFill="1" applyBorder="1" applyAlignment="1">
      <alignment horizontal="right" vertical="center" wrapText="1"/>
    </xf>
    <xf numFmtId="193" fontId="36" fillId="0" borderId="84" xfId="8" applyNumberFormat="1" applyFont="1" applyFill="1" applyBorder="1" applyAlignment="1">
      <alignment vertical="center" shrinkToFit="1"/>
    </xf>
    <xf numFmtId="192" fontId="36" fillId="0" borderId="88" xfId="8" applyNumberFormat="1" applyFont="1" applyFill="1" applyBorder="1" applyAlignment="1">
      <alignment vertical="center" shrinkToFit="1"/>
    </xf>
    <xf numFmtId="191" fontId="36" fillId="0" borderId="0" xfId="8" applyNumberFormat="1" applyFont="1" applyFill="1" applyAlignment="1">
      <alignment horizontal="center" vertical="center"/>
    </xf>
    <xf numFmtId="187" fontId="35" fillId="0" borderId="0" xfId="8" applyNumberFormat="1" applyFont="1" applyFill="1" applyAlignment="1">
      <alignment vertical="center"/>
    </xf>
    <xf numFmtId="187" fontId="37" fillId="0" borderId="0" xfId="8" applyNumberFormat="1" applyFont="1" applyFill="1" applyAlignment="1">
      <alignment vertical="center" shrinkToFit="1"/>
    </xf>
    <xf numFmtId="192" fontId="37" fillId="0" borderId="0" xfId="8" applyNumberFormat="1" applyFont="1" applyFill="1" applyAlignment="1">
      <alignment vertical="center" shrinkToFit="1"/>
    </xf>
    <xf numFmtId="191" fontId="36" fillId="0" borderId="18" xfId="8" applyNumberFormat="1" applyFont="1" applyFill="1" applyBorder="1" applyAlignment="1">
      <alignment vertical="center"/>
    </xf>
    <xf numFmtId="187" fontId="36" fillId="0" borderId="0" xfId="8" applyNumberFormat="1" applyFont="1" applyFill="1" applyBorder="1" applyAlignment="1">
      <alignment vertical="center"/>
    </xf>
    <xf numFmtId="191" fontId="36" fillId="0" borderId="0" xfId="8" applyNumberFormat="1" applyFont="1" applyFill="1" applyBorder="1" applyAlignment="1">
      <alignment vertical="center"/>
    </xf>
    <xf numFmtId="192" fontId="36" fillId="0" borderId="0" xfId="8" applyNumberFormat="1" applyFont="1" applyFill="1" applyBorder="1" applyAlignment="1">
      <alignment vertical="center" shrinkToFit="1"/>
    </xf>
    <xf numFmtId="191" fontId="36" fillId="0" borderId="71" xfId="8" applyNumberFormat="1" applyFont="1" applyFill="1" applyBorder="1" applyAlignment="1">
      <alignment vertical="center"/>
    </xf>
    <xf numFmtId="187" fontId="36" fillId="0" borderId="37" xfId="8" applyNumberFormat="1" applyFont="1" applyFill="1" applyBorder="1" applyAlignment="1">
      <alignment horizontal="right" vertical="center" wrapText="1"/>
    </xf>
    <xf numFmtId="192" fontId="36" fillId="0" borderId="37" xfId="8" applyNumberFormat="1" applyFont="1" applyFill="1" applyBorder="1" applyAlignment="1">
      <alignment vertical="center" shrinkToFit="1"/>
    </xf>
    <xf numFmtId="3" fontId="36" fillId="0" borderId="17"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xf>
    <xf numFmtId="3" fontId="36" fillId="0" borderId="81" xfId="8" applyNumberFormat="1" applyFont="1" applyFill="1" applyBorder="1" applyAlignment="1">
      <alignment horizontal="center" vertical="center" wrapText="1"/>
    </xf>
    <xf numFmtId="192" fontId="36" fillId="0" borderId="20" xfId="8" applyNumberFormat="1" applyFont="1" applyFill="1" applyBorder="1" applyAlignment="1">
      <alignment vertical="center" shrinkToFit="1"/>
    </xf>
    <xf numFmtId="191" fontId="36" fillId="0" borderId="17" xfId="8" applyNumberFormat="1" applyFont="1" applyFill="1" applyBorder="1" applyAlignment="1">
      <alignment horizontal="center" vertical="center"/>
    </xf>
    <xf numFmtId="191" fontId="36" fillId="0" borderId="17" xfId="8" applyNumberFormat="1" applyFont="1" applyFill="1" applyBorder="1" applyAlignment="1">
      <alignment vertical="center"/>
    </xf>
    <xf numFmtId="187" fontId="36" fillId="0" borderId="37" xfId="8" applyNumberFormat="1" applyFont="1" applyFill="1" applyBorder="1" applyAlignment="1">
      <alignment vertical="center"/>
    </xf>
    <xf numFmtId="187" fontId="4" fillId="0" borderId="0" xfId="8" applyNumberFormat="1" applyFont="1" applyFill="1" applyAlignment="1">
      <alignment vertical="center"/>
    </xf>
    <xf numFmtId="191" fontId="36" fillId="0" borderId="17" xfId="8" applyNumberFormat="1" applyFont="1" applyFill="1" applyBorder="1" applyAlignment="1">
      <alignment horizontal="center" vertical="center"/>
    </xf>
    <xf numFmtId="3" fontId="36" fillId="0" borderId="0" xfId="8" applyNumberFormat="1" applyFont="1" applyFill="1" applyBorder="1" applyAlignment="1">
      <alignment horizontal="center" vertical="center"/>
    </xf>
    <xf numFmtId="3" fontId="36" fillId="0" borderId="81" xfId="8" applyNumberFormat="1" applyFont="1" applyFill="1" applyBorder="1" applyAlignment="1">
      <alignment horizontal="center" vertical="center" wrapText="1"/>
    </xf>
    <xf numFmtId="3" fontId="36" fillId="0" borderId="17" xfId="8" applyNumberFormat="1" applyFont="1" applyFill="1" applyBorder="1" applyAlignment="1">
      <alignment horizontal="center" vertical="center" wrapText="1"/>
    </xf>
    <xf numFmtId="187" fontId="36" fillId="0" borderId="0" xfId="8" applyNumberFormat="1" applyFont="1" applyFill="1" applyBorder="1" applyAlignment="1">
      <alignment vertical="center" wrapText="1"/>
    </xf>
    <xf numFmtId="187" fontId="36" fillId="0" borderId="0"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xf>
    <xf numFmtId="3" fontId="36" fillId="0" borderId="81" xfId="8" applyNumberFormat="1" applyFont="1" applyFill="1" applyBorder="1" applyAlignment="1">
      <alignment horizontal="center" vertical="center" wrapText="1"/>
    </xf>
    <xf numFmtId="187" fontId="36" fillId="0" borderId="18" xfId="8" applyNumberFormat="1" applyFont="1" applyFill="1" applyBorder="1" applyAlignment="1">
      <alignment horizontal="right" vertical="center" wrapText="1"/>
    </xf>
    <xf numFmtId="187" fontId="36" fillId="0" borderId="81" xfId="8" applyNumberFormat="1" applyFont="1" applyFill="1" applyBorder="1" applyAlignment="1">
      <alignment horizontal="center" vertical="center" wrapText="1"/>
    </xf>
    <xf numFmtId="196" fontId="36" fillId="0" borderId="38" xfId="8" applyNumberFormat="1" applyFont="1" applyFill="1" applyBorder="1" applyAlignment="1">
      <alignment horizontal="left" wrapText="1" indent="1"/>
    </xf>
    <xf numFmtId="196" fontId="36" fillId="0" borderId="38" xfId="8" applyNumberFormat="1" applyFont="1" applyFill="1" applyBorder="1" applyAlignment="1">
      <alignment horizontal="left" indent="1"/>
    </xf>
    <xf numFmtId="197" fontId="36" fillId="0" borderId="81" xfId="8" applyNumberFormat="1" applyFont="1" applyFill="1" applyBorder="1" applyAlignment="1">
      <alignment horizontal="right" vertical="top" wrapText="1"/>
    </xf>
    <xf numFmtId="3" fontId="36" fillId="0" borderId="0" xfId="8" applyNumberFormat="1" applyFont="1" applyFill="1" applyBorder="1" applyAlignment="1">
      <alignment horizontal="center" vertical="center"/>
    </xf>
    <xf numFmtId="3" fontId="36" fillId="0" borderId="81" xfId="8" applyNumberFormat="1" applyFont="1" applyFill="1" applyBorder="1" applyAlignment="1">
      <alignment horizontal="center" vertical="center" wrapText="1"/>
    </xf>
    <xf numFmtId="187" fontId="36" fillId="0" borderId="71" xfId="8" applyNumberFormat="1" applyFont="1" applyFill="1" applyBorder="1" applyAlignment="1">
      <alignment horizontal="center" vertical="center" wrapText="1"/>
    </xf>
    <xf numFmtId="191" fontId="36" fillId="0" borderId="0" xfId="8" applyNumberFormat="1" applyFont="1" applyBorder="1" applyAlignment="1">
      <alignment horizontal="center" vertical="center" wrapText="1"/>
    </xf>
    <xf numFmtId="198" fontId="36" fillId="0" borderId="38" xfId="8" applyNumberFormat="1" applyFont="1" applyFill="1" applyBorder="1" applyAlignment="1">
      <alignment horizontal="left" wrapText="1"/>
    </xf>
    <xf numFmtId="187" fontId="36" fillId="0" borderId="38" xfId="8" applyNumberFormat="1" applyFont="1" applyFill="1" applyBorder="1" applyAlignment="1">
      <alignment wrapText="1"/>
    </xf>
    <xf numFmtId="199" fontId="36" fillId="0" borderId="81" xfId="8" applyNumberFormat="1" applyFont="1" applyFill="1" applyBorder="1" applyAlignment="1">
      <alignment vertical="top" wrapText="1"/>
    </xf>
    <xf numFmtId="200" fontId="36" fillId="0" borderId="71" xfId="8" applyNumberFormat="1" applyFont="1" applyFill="1" applyBorder="1" applyAlignment="1">
      <alignment vertical="top" wrapText="1"/>
    </xf>
    <xf numFmtId="200" fontId="36" fillId="0" borderId="81" xfId="8" applyNumberFormat="1" applyFont="1" applyFill="1" applyBorder="1" applyAlignment="1">
      <alignment vertical="top" wrapText="1"/>
    </xf>
    <xf numFmtId="201" fontId="38" fillId="0" borderId="38" xfId="0" applyNumberFormat="1" applyFont="1" applyBorder="1">
      <alignment vertical="center"/>
    </xf>
    <xf numFmtId="0" fontId="38" fillId="0" borderId="81" xfId="0" applyFont="1" applyBorder="1">
      <alignment vertical="center"/>
    </xf>
    <xf numFmtId="3" fontId="36" fillId="0" borderId="81" xfId="8" applyNumberFormat="1" applyFont="1" applyFill="1" applyBorder="1" applyAlignment="1">
      <alignment vertical="center" wrapText="1"/>
    </xf>
    <xf numFmtId="0" fontId="3" fillId="2" borderId="1" xfId="2" applyFill="1" applyBorder="1" applyAlignment="1" applyProtection="1">
      <alignment horizontal="center"/>
    </xf>
    <xf numFmtId="176" fontId="3" fillId="2" borderId="1" xfId="2" applyNumberFormat="1" applyFont="1" applyFill="1" applyBorder="1" applyAlignment="1" applyProtection="1">
      <alignment horizont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2" borderId="4" xfId="2" applyFont="1" applyFill="1" applyBorder="1" applyAlignment="1" applyProtection="1">
      <alignment horizontal="center" vertical="center"/>
    </xf>
    <xf numFmtId="0" fontId="6" fillId="2" borderId="10"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0" fontId="6" fillId="2" borderId="11" xfId="2" applyFont="1" applyFill="1" applyBorder="1" applyAlignment="1" applyProtection="1">
      <alignment horizontal="center" vertical="center"/>
    </xf>
    <xf numFmtId="0" fontId="6" fillId="2" borderId="24" xfId="2" applyFont="1" applyFill="1" applyBorder="1" applyAlignment="1" applyProtection="1">
      <alignment horizontal="center" vertical="center"/>
    </xf>
    <xf numFmtId="0" fontId="6" fillId="2" borderId="1" xfId="2" applyFont="1" applyFill="1" applyBorder="1" applyAlignment="1" applyProtection="1">
      <alignment horizontal="center" vertical="center"/>
    </xf>
    <xf numFmtId="0" fontId="6" fillId="2" borderId="25" xfId="2" applyFont="1" applyFill="1" applyBorder="1" applyAlignment="1" applyProtection="1">
      <alignment horizontal="center" vertical="center"/>
    </xf>
    <xf numFmtId="0" fontId="8" fillId="2" borderId="5" xfId="2" applyFont="1" applyFill="1" applyBorder="1" applyAlignment="1" applyProtection="1">
      <alignment horizontal="center" vertical="center" shrinkToFit="1"/>
      <protection hidden="1"/>
    </xf>
    <xf numFmtId="0" fontId="8" fillId="2" borderId="6" xfId="2" applyFont="1" applyFill="1" applyBorder="1" applyAlignment="1" applyProtection="1">
      <alignment horizontal="center" vertical="center" shrinkToFit="1"/>
      <protection hidden="1"/>
    </xf>
    <xf numFmtId="0" fontId="8" fillId="2" borderId="7" xfId="2" applyFont="1" applyFill="1" applyBorder="1" applyAlignment="1" applyProtection="1">
      <alignment horizontal="center" vertical="center" shrinkToFit="1"/>
      <protection hidden="1"/>
    </xf>
    <xf numFmtId="0" fontId="10" fillId="2" borderId="8" xfId="2" applyFont="1" applyFill="1" applyBorder="1" applyAlignment="1" applyProtection="1">
      <alignment horizontal="center" vertical="center" shrinkToFit="1"/>
      <protection hidden="1"/>
    </xf>
    <xf numFmtId="0" fontId="10" fillId="2" borderId="6" xfId="2" applyFont="1" applyFill="1" applyBorder="1" applyAlignment="1" applyProtection="1">
      <alignment horizontal="center" vertical="center" shrinkToFit="1"/>
      <protection hidden="1"/>
    </xf>
    <xf numFmtId="0" fontId="11" fillId="2" borderId="3" xfId="2" applyFont="1" applyFill="1" applyBorder="1" applyAlignment="1" applyProtection="1">
      <alignment horizontal="center" shrinkToFit="1"/>
      <protection locked="0" hidden="1"/>
    </xf>
    <xf numFmtId="0" fontId="10" fillId="2" borderId="9" xfId="2" applyFont="1" applyFill="1" applyBorder="1" applyAlignment="1" applyProtection="1">
      <alignment horizontal="center" vertical="center" shrinkToFit="1"/>
      <protection hidden="1"/>
    </xf>
    <xf numFmtId="0" fontId="8" fillId="2" borderId="12" xfId="2" applyFont="1" applyFill="1" applyBorder="1" applyAlignment="1" applyProtection="1">
      <alignment horizontal="center" vertical="center" shrinkToFit="1"/>
      <protection hidden="1"/>
    </xf>
    <xf numFmtId="0" fontId="8" fillId="2" borderId="13" xfId="2" applyFont="1" applyFill="1" applyBorder="1" applyAlignment="1" applyProtection="1">
      <alignment horizontal="center" vertical="center" shrinkToFit="1"/>
      <protection hidden="1"/>
    </xf>
    <xf numFmtId="0" fontId="8" fillId="2" borderId="14" xfId="2" applyFont="1" applyFill="1" applyBorder="1" applyAlignment="1" applyProtection="1">
      <alignment horizontal="center" vertical="center" shrinkToFit="1"/>
      <protection hidden="1"/>
    </xf>
    <xf numFmtId="177" fontId="10" fillId="2" borderId="15" xfId="2" applyNumberFormat="1" applyFont="1" applyFill="1" applyBorder="1" applyAlignment="1" applyProtection="1">
      <alignment horizontal="center" vertical="center" shrinkToFit="1"/>
      <protection hidden="1"/>
    </xf>
    <xf numFmtId="177" fontId="10" fillId="2" borderId="13" xfId="2" applyNumberFormat="1" applyFont="1" applyFill="1" applyBorder="1" applyAlignment="1" applyProtection="1">
      <alignment horizontal="center" vertical="center" shrinkToFit="1"/>
      <protection hidden="1"/>
    </xf>
    <xf numFmtId="177" fontId="10" fillId="2" borderId="16" xfId="2" applyNumberFormat="1" applyFont="1" applyFill="1" applyBorder="1" applyAlignment="1" applyProtection="1">
      <alignment horizontal="center" vertical="center" shrinkToFit="1"/>
      <protection hidden="1"/>
    </xf>
    <xf numFmtId="0" fontId="16" fillId="2" borderId="0" xfId="2" applyFont="1" applyFill="1" applyAlignment="1" applyProtection="1">
      <alignment horizontal="center" vertical="center"/>
    </xf>
    <xf numFmtId="0" fontId="4" fillId="2" borderId="18" xfId="2" applyFont="1" applyFill="1" applyBorder="1" applyAlignment="1" applyProtection="1">
      <alignment horizontal="left" vertical="center" shrinkToFit="1"/>
    </xf>
    <xf numFmtId="0" fontId="4" fillId="2" borderId="0" xfId="2" applyFont="1" applyFill="1" applyBorder="1" applyAlignment="1" applyProtection="1">
      <alignment horizontal="left" vertical="center" shrinkToFit="1"/>
    </xf>
    <xf numFmtId="0" fontId="4" fillId="2" borderId="17" xfId="2" applyFont="1" applyFill="1" applyBorder="1" applyAlignment="1" applyProtection="1">
      <alignment horizontal="left" vertical="center" shrinkToFit="1"/>
    </xf>
    <xf numFmtId="0" fontId="8" fillId="2" borderId="15" xfId="2" applyFont="1" applyFill="1" applyBorder="1" applyAlignment="1" applyProtection="1">
      <alignment horizontal="center" vertical="center"/>
    </xf>
    <xf numFmtId="0" fontId="8" fillId="2" borderId="13"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179" fontId="19" fillId="2" borderId="34" xfId="2" applyNumberFormat="1" applyFont="1" applyFill="1" applyBorder="1" applyAlignment="1" applyProtection="1">
      <alignment horizontal="center" vertical="center"/>
      <protection locked="0"/>
    </xf>
    <xf numFmtId="179" fontId="19" fillId="2" borderId="35" xfId="2" applyNumberFormat="1" applyFont="1" applyFill="1" applyBorder="1" applyAlignment="1" applyProtection="1">
      <alignment horizontal="center" vertical="center"/>
      <protection locked="0"/>
    </xf>
    <xf numFmtId="179" fontId="19" fillId="2" borderId="36" xfId="2" applyNumberFormat="1" applyFont="1" applyFill="1" applyBorder="1" applyAlignment="1" applyProtection="1">
      <alignment horizontal="center" vertical="center"/>
      <protection locked="0"/>
    </xf>
    <xf numFmtId="0" fontId="8" fillId="2" borderId="12" xfId="2" applyFont="1" applyFill="1" applyBorder="1" applyAlignment="1" applyProtection="1">
      <alignment horizontal="center" vertical="center"/>
    </xf>
    <xf numFmtId="180" fontId="19" fillId="2" borderId="34" xfId="2" applyNumberFormat="1" applyFont="1" applyFill="1" applyBorder="1" applyAlignment="1" applyProtection="1">
      <alignment horizontal="center" vertical="center" shrinkToFit="1"/>
      <protection locked="0"/>
    </xf>
    <xf numFmtId="180" fontId="19" fillId="2" borderId="35" xfId="2" applyNumberFormat="1" applyFont="1" applyFill="1" applyBorder="1" applyAlignment="1" applyProtection="1">
      <alignment horizontal="center" vertical="center" shrinkToFit="1"/>
      <protection locked="0"/>
    </xf>
    <xf numFmtId="180" fontId="19" fillId="2" borderId="36" xfId="2" applyNumberFormat="1" applyFont="1" applyFill="1" applyBorder="1" applyAlignment="1" applyProtection="1">
      <alignment horizontal="center" vertical="center" shrinkToFit="1"/>
      <protection locked="0"/>
    </xf>
    <xf numFmtId="0" fontId="8" fillId="2" borderId="14" xfId="2" applyFont="1" applyFill="1" applyBorder="1" applyAlignment="1" applyProtection="1">
      <alignment horizontal="center" vertical="center"/>
    </xf>
    <xf numFmtId="0" fontId="19" fillId="2" borderId="15" xfId="2" applyFont="1" applyFill="1" applyBorder="1" applyAlignment="1" applyProtection="1">
      <alignment horizontal="center" vertical="center"/>
    </xf>
    <xf numFmtId="0" fontId="19" fillId="2" borderId="13" xfId="2" applyFont="1" applyFill="1" applyBorder="1" applyAlignment="1" applyProtection="1">
      <alignment horizontal="center" vertical="center"/>
    </xf>
    <xf numFmtId="0" fontId="19" fillId="2" borderId="14" xfId="2" applyFont="1" applyFill="1" applyBorder="1" applyAlignment="1" applyProtection="1">
      <alignment horizontal="center" vertical="center"/>
    </xf>
    <xf numFmtId="177" fontId="10" fillId="2" borderId="15" xfId="2" applyNumberFormat="1" applyFont="1" applyFill="1" applyBorder="1" applyAlignment="1" applyProtection="1">
      <alignment horizontal="center" vertical="center" shrinkToFit="1"/>
      <protection locked="0" hidden="1"/>
    </xf>
    <xf numFmtId="177" fontId="10" fillId="2" borderId="13" xfId="2" applyNumberFormat="1" applyFont="1" applyFill="1" applyBorder="1" applyAlignment="1" applyProtection="1">
      <alignment horizontal="center" vertical="center" shrinkToFit="1"/>
      <protection locked="0" hidden="1"/>
    </xf>
    <xf numFmtId="177" fontId="10" fillId="2" borderId="16" xfId="2" applyNumberFormat="1" applyFont="1" applyFill="1" applyBorder="1" applyAlignment="1" applyProtection="1">
      <alignment horizontal="center" vertical="center" shrinkToFit="1"/>
      <protection locked="0" hidden="1"/>
    </xf>
    <xf numFmtId="0" fontId="14" fillId="2" borderId="10" xfId="2" applyFont="1" applyFill="1" applyBorder="1" applyAlignment="1" applyProtection="1">
      <alignment horizontal="center" vertical="center" shrinkToFit="1"/>
      <protection hidden="1"/>
    </xf>
    <xf numFmtId="0" fontId="14" fillId="2" borderId="0" xfId="2" applyFont="1" applyFill="1" applyBorder="1" applyAlignment="1" applyProtection="1">
      <alignment horizontal="center" vertical="center" shrinkToFit="1"/>
      <protection hidden="1"/>
    </xf>
    <xf numFmtId="0" fontId="14" fillId="2" borderId="17" xfId="2" applyFont="1" applyFill="1" applyBorder="1" applyAlignment="1" applyProtection="1">
      <alignment horizontal="center" vertical="center" shrinkToFit="1"/>
      <protection hidden="1"/>
    </xf>
    <xf numFmtId="0" fontId="14" fillId="2" borderId="19" xfId="2" applyFont="1" applyFill="1" applyBorder="1" applyAlignment="1" applyProtection="1">
      <alignment horizontal="center" vertical="center" shrinkToFit="1"/>
      <protection hidden="1"/>
    </xf>
    <xf numFmtId="0" fontId="14" fillId="2" borderId="20" xfId="2" applyFont="1" applyFill="1" applyBorder="1" applyAlignment="1" applyProtection="1">
      <alignment horizontal="center" vertical="center" shrinkToFit="1"/>
      <protection hidden="1"/>
    </xf>
    <xf numFmtId="0" fontId="14" fillId="2" borderId="21" xfId="2" applyFont="1" applyFill="1" applyBorder="1" applyAlignment="1" applyProtection="1">
      <alignment horizontal="center" vertical="center" shrinkToFit="1"/>
      <protection hidden="1"/>
    </xf>
    <xf numFmtId="0" fontId="10" fillId="2" borderId="18" xfId="2" applyFont="1" applyFill="1" applyBorder="1" applyAlignment="1" applyProtection="1">
      <alignment horizontal="center" vertical="center" shrinkToFit="1"/>
      <protection locked="0" hidden="1"/>
    </xf>
    <xf numFmtId="0" fontId="10" fillId="2" borderId="0" xfId="2" applyFont="1" applyFill="1" applyBorder="1" applyAlignment="1" applyProtection="1">
      <alignment horizontal="center" vertical="center" shrinkToFit="1"/>
      <protection locked="0" hidden="1"/>
    </xf>
    <xf numFmtId="0" fontId="10" fillId="2" borderId="11" xfId="2" applyFont="1" applyFill="1" applyBorder="1" applyAlignment="1" applyProtection="1">
      <alignment horizontal="center" vertical="center" shrinkToFit="1"/>
      <protection locked="0" hidden="1"/>
    </xf>
    <xf numFmtId="0" fontId="10" fillId="2" borderId="22" xfId="2" applyFont="1" applyFill="1" applyBorder="1" applyAlignment="1" applyProtection="1">
      <alignment horizontal="center" vertical="center" shrinkToFit="1"/>
      <protection locked="0" hidden="1"/>
    </xf>
    <xf numFmtId="0" fontId="10" fillId="2" borderId="20" xfId="2" applyFont="1" applyFill="1" applyBorder="1" applyAlignment="1" applyProtection="1">
      <alignment horizontal="center" vertical="center" shrinkToFit="1"/>
      <protection locked="0" hidden="1"/>
    </xf>
    <xf numFmtId="0" fontId="10" fillId="2" borderId="23" xfId="2" applyFont="1" applyFill="1" applyBorder="1" applyAlignment="1" applyProtection="1">
      <alignment horizontal="center" vertical="center" shrinkToFit="1"/>
      <protection locked="0" hidden="1"/>
    </xf>
    <xf numFmtId="0" fontId="14" fillId="2" borderId="26" xfId="2" applyFont="1" applyFill="1" applyBorder="1" applyAlignment="1" applyProtection="1">
      <alignment horizontal="center" vertical="center" shrinkToFit="1"/>
      <protection hidden="1"/>
    </xf>
    <xf numFmtId="0" fontId="14" fillId="2" borderId="27" xfId="2" applyFont="1" applyFill="1" applyBorder="1" applyAlignment="1" applyProtection="1">
      <alignment horizontal="center" vertical="center" shrinkToFit="1"/>
      <protection hidden="1"/>
    </xf>
    <xf numFmtId="0" fontId="14" fillId="2" borderId="28" xfId="2" applyFont="1" applyFill="1" applyBorder="1" applyAlignment="1" applyProtection="1">
      <alignment horizontal="center" vertical="center" shrinkToFit="1"/>
      <protection hidden="1"/>
    </xf>
    <xf numFmtId="0" fontId="10" fillId="2" borderId="29" xfId="2" applyFont="1" applyFill="1" applyBorder="1" applyAlignment="1" applyProtection="1">
      <alignment horizontal="center" vertical="center" shrinkToFit="1"/>
      <protection locked="0" hidden="1"/>
    </xf>
    <xf numFmtId="0" fontId="10" fillId="2" borderId="27" xfId="2" applyFont="1" applyFill="1" applyBorder="1" applyAlignment="1" applyProtection="1">
      <alignment horizontal="center" vertical="center" shrinkToFit="1"/>
      <protection locked="0" hidden="1"/>
    </xf>
    <xf numFmtId="0" fontId="10" fillId="2" borderId="30" xfId="2" applyFont="1" applyFill="1" applyBorder="1" applyAlignment="1" applyProtection="1">
      <alignment horizontal="center" vertical="center" shrinkToFit="1"/>
      <protection locked="0" hidden="1"/>
    </xf>
    <xf numFmtId="0" fontId="14" fillId="2" borderId="3" xfId="2" applyFont="1" applyFill="1" applyBorder="1" applyAlignment="1" applyProtection="1">
      <alignment horizontal="center" vertical="center" shrinkToFit="1"/>
    </xf>
    <xf numFmtId="0" fontId="10" fillId="2" borderId="3" xfId="2" applyFont="1" applyFill="1" applyBorder="1" applyAlignment="1" applyProtection="1">
      <alignment horizontal="left" vertical="center" shrinkToFit="1"/>
    </xf>
    <xf numFmtId="181" fontId="20" fillId="2" borderId="38" xfId="2" applyNumberFormat="1" applyFont="1" applyFill="1" applyBorder="1" applyAlignment="1" applyProtection="1">
      <alignment horizontal="center" vertical="center"/>
    </xf>
    <xf numFmtId="182" fontId="20" fillId="2" borderId="38" xfId="5" applyNumberFormat="1" applyFont="1" applyFill="1" applyBorder="1" applyAlignment="1" applyProtection="1">
      <alignment horizontal="center" vertical="center"/>
    </xf>
    <xf numFmtId="182" fontId="20" fillId="2" borderId="38" xfId="5" applyNumberFormat="1" applyFont="1" applyFill="1" applyBorder="1" applyAlignment="1" applyProtection="1">
      <alignment horizontal="center" vertical="center" wrapText="1"/>
    </xf>
    <xf numFmtId="182" fontId="20" fillId="2" borderId="31" xfId="5" applyNumberFormat="1" applyFont="1" applyFill="1" applyBorder="1" applyAlignment="1" applyProtection="1">
      <alignment horizontal="center" vertical="center"/>
    </xf>
    <xf numFmtId="182" fontId="20" fillId="2" borderId="37" xfId="5" applyNumberFormat="1" applyFont="1" applyFill="1" applyBorder="1" applyAlignment="1" applyProtection="1">
      <alignment horizontal="center" vertical="center" wrapText="1"/>
    </xf>
    <xf numFmtId="182" fontId="20" fillId="2" borderId="37" xfId="5" applyNumberFormat="1" applyFont="1" applyFill="1" applyBorder="1" applyAlignment="1" applyProtection="1">
      <alignment horizontal="center" vertical="center"/>
    </xf>
    <xf numFmtId="181" fontId="19" fillId="2" borderId="39" xfId="2" applyNumberFormat="1" applyFont="1" applyFill="1" applyBorder="1" applyAlignment="1" applyProtection="1">
      <alignment horizontal="center" vertical="center"/>
      <protection locked="0"/>
    </xf>
    <xf numFmtId="181" fontId="19" fillId="2" borderId="40" xfId="2" applyNumberFormat="1" applyFont="1" applyFill="1" applyBorder="1" applyAlignment="1" applyProtection="1">
      <alignment horizontal="center" vertical="center"/>
      <protection locked="0"/>
    </xf>
    <xf numFmtId="0" fontId="19" fillId="2" borderId="39" xfId="2" applyNumberFormat="1" applyFont="1" applyFill="1" applyBorder="1" applyAlignment="1" applyProtection="1">
      <alignment horizontal="center" vertical="center" shrinkToFit="1"/>
      <protection locked="0"/>
    </xf>
    <xf numFmtId="0" fontId="19" fillId="2" borderId="40" xfId="2" applyNumberFormat="1" applyFont="1" applyFill="1" applyBorder="1" applyAlignment="1" applyProtection="1">
      <alignment horizontal="center" vertical="center" shrinkToFit="1"/>
      <protection locked="0"/>
    </xf>
    <xf numFmtId="0" fontId="19" fillId="2" borderId="41" xfId="2" applyNumberFormat="1" applyFont="1" applyFill="1" applyBorder="1" applyAlignment="1" applyProtection="1">
      <alignment horizontal="center" vertical="center" shrinkToFit="1"/>
      <protection locked="0"/>
    </xf>
    <xf numFmtId="183" fontId="19" fillId="2" borderId="39" xfId="2" applyNumberFormat="1" applyFont="1" applyFill="1" applyBorder="1" applyAlignment="1" applyProtection="1">
      <alignment horizontal="center" vertical="center"/>
      <protection locked="0"/>
    </xf>
    <xf numFmtId="183" fontId="19" fillId="2" borderId="40" xfId="2" applyNumberFormat="1" applyFont="1" applyFill="1" applyBorder="1" applyAlignment="1" applyProtection="1">
      <alignment horizontal="center" vertical="center"/>
      <protection locked="0"/>
    </xf>
    <xf numFmtId="183" fontId="19" fillId="2" borderId="41" xfId="2" applyNumberFormat="1" applyFont="1" applyFill="1" applyBorder="1" applyAlignment="1" applyProtection="1">
      <alignment horizontal="center" vertical="center"/>
      <protection locked="0"/>
    </xf>
    <xf numFmtId="182" fontId="19" fillId="2" borderId="14" xfId="5" applyNumberFormat="1" applyFont="1" applyFill="1" applyBorder="1" applyAlignment="1" applyProtection="1">
      <alignment horizontal="center" vertical="center"/>
    </xf>
    <xf numFmtId="182" fontId="19" fillId="2" borderId="37" xfId="5" applyNumberFormat="1" applyFont="1" applyFill="1" applyBorder="1" applyAlignment="1" applyProtection="1">
      <alignment horizontal="center" vertical="center"/>
    </xf>
    <xf numFmtId="0" fontId="20" fillId="2" borderId="37" xfId="2" applyFont="1" applyFill="1" applyBorder="1" applyAlignment="1" applyProtection="1">
      <alignment horizontal="center" vertical="center" wrapText="1"/>
    </xf>
    <xf numFmtId="0" fontId="20" fillId="2" borderId="38"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xf>
    <xf numFmtId="9" fontId="20" fillId="2" borderId="31" xfId="4" applyFont="1" applyFill="1" applyBorder="1" applyAlignment="1" applyProtection="1">
      <alignment horizontal="center" vertical="center" wrapText="1"/>
    </xf>
    <xf numFmtId="9" fontId="20" fillId="2" borderId="32" xfId="4" applyFont="1" applyFill="1" applyBorder="1" applyAlignment="1" applyProtection="1">
      <alignment horizontal="center" vertical="center" wrapText="1"/>
    </xf>
    <xf numFmtId="9" fontId="20" fillId="2" borderId="22" xfId="4" applyFont="1" applyFill="1" applyBorder="1" applyAlignment="1" applyProtection="1">
      <alignment horizontal="center" vertical="center" wrapText="1"/>
    </xf>
    <xf numFmtId="9" fontId="20" fillId="2" borderId="20" xfId="4" applyFont="1" applyFill="1" applyBorder="1" applyAlignment="1" applyProtection="1">
      <alignment horizontal="center" vertical="center" wrapText="1"/>
    </xf>
    <xf numFmtId="0" fontId="20" fillId="2" borderId="38" xfId="2" applyFont="1" applyFill="1" applyBorder="1" applyAlignment="1" applyProtection="1">
      <alignment horizontal="center" vertical="center" shrinkToFit="1"/>
    </xf>
    <xf numFmtId="181" fontId="19" fillId="2" borderId="39" xfId="2" applyNumberFormat="1" applyFont="1" applyFill="1" applyBorder="1" applyAlignment="1" applyProtection="1">
      <alignment horizontal="center" vertical="center"/>
    </xf>
    <xf numFmtId="181" fontId="19" fillId="2" borderId="40" xfId="2" applyNumberFormat="1" applyFont="1" applyFill="1" applyBorder="1" applyAlignment="1" applyProtection="1">
      <alignment horizontal="center" vertical="center"/>
    </xf>
    <xf numFmtId="181" fontId="19" fillId="2" borderId="41" xfId="2" applyNumberFormat="1" applyFont="1" applyFill="1" applyBorder="1" applyAlignment="1" applyProtection="1">
      <alignment horizontal="center" vertical="center"/>
    </xf>
    <xf numFmtId="9" fontId="21" fillId="2" borderId="34" xfId="4" applyFont="1" applyFill="1" applyBorder="1" applyAlignment="1" applyProtection="1">
      <alignment horizontal="center" vertical="center"/>
      <protection locked="0"/>
    </xf>
    <xf numFmtId="9" fontId="21" fillId="2" borderId="35" xfId="4" applyFont="1" applyFill="1" applyBorder="1" applyAlignment="1" applyProtection="1">
      <alignment horizontal="center" vertical="center"/>
      <protection locked="0"/>
    </xf>
    <xf numFmtId="9" fontId="21" fillId="2" borderId="36" xfId="4" applyFont="1" applyFill="1" applyBorder="1" applyAlignment="1" applyProtection="1">
      <alignment horizontal="center" vertical="center"/>
      <protection locked="0"/>
    </xf>
    <xf numFmtId="0" fontId="14" fillId="3" borderId="37" xfId="2" applyFont="1" applyFill="1" applyBorder="1" applyAlignment="1" applyProtection="1">
      <alignment horizontal="left" vertical="center" wrapText="1"/>
    </xf>
    <xf numFmtId="184" fontId="19" fillId="3" borderId="37" xfId="6" applyNumberFormat="1" applyFont="1" applyFill="1" applyBorder="1" applyAlignment="1" applyProtection="1">
      <alignment horizontal="right" vertical="center" indent="2" shrinkToFit="1"/>
    </xf>
    <xf numFmtId="0" fontId="14" fillId="4" borderId="37" xfId="2" applyFont="1" applyFill="1" applyBorder="1" applyAlignment="1" applyProtection="1">
      <alignment horizontal="left" vertical="center" wrapText="1"/>
    </xf>
    <xf numFmtId="184" fontId="19" fillId="4" borderId="37" xfId="6" applyNumberFormat="1" applyFont="1" applyFill="1" applyBorder="1" applyAlignment="1" applyProtection="1">
      <alignment horizontal="right" vertical="center" indent="2" shrinkToFit="1"/>
    </xf>
    <xf numFmtId="0" fontId="14" fillId="2" borderId="31" xfId="2" applyFont="1" applyFill="1" applyBorder="1" applyAlignment="1" applyProtection="1">
      <alignment horizontal="center" vertical="center"/>
    </xf>
    <xf numFmtId="0" fontId="14" fillId="2" borderId="32" xfId="2" applyFont="1" applyFill="1" applyBorder="1" applyAlignment="1" applyProtection="1">
      <alignment horizontal="center" vertical="center"/>
    </xf>
    <xf numFmtId="0" fontId="14" fillId="2" borderId="18" xfId="2" applyFont="1" applyFill="1" applyBorder="1" applyAlignment="1" applyProtection="1">
      <alignment horizontal="center" vertical="center"/>
    </xf>
    <xf numFmtId="0" fontId="14" fillId="2" borderId="0" xfId="2" applyFont="1" applyFill="1" applyBorder="1" applyAlignment="1" applyProtection="1">
      <alignment horizontal="center" vertical="center"/>
    </xf>
    <xf numFmtId="0" fontId="14" fillId="2" borderId="31"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18" xfId="2" applyFont="1" applyFill="1" applyBorder="1" applyAlignment="1" applyProtection="1">
      <alignment horizontal="center" vertical="center" wrapText="1"/>
    </xf>
    <xf numFmtId="0" fontId="14" fillId="2" borderId="17" xfId="2"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xf>
    <xf numFmtId="0" fontId="14" fillId="2" borderId="15" xfId="2" applyFont="1" applyFill="1" applyBorder="1" applyAlignment="1" applyProtection="1">
      <alignment horizontal="center" vertical="center"/>
    </xf>
    <xf numFmtId="0" fontId="14" fillId="2" borderId="13" xfId="2" applyFont="1" applyFill="1" applyBorder="1" applyAlignment="1" applyProtection="1">
      <alignment horizontal="center" vertical="center"/>
    </xf>
    <xf numFmtId="0" fontId="14" fillId="2" borderId="14" xfId="2" applyFont="1" applyFill="1" applyBorder="1" applyAlignment="1" applyProtection="1">
      <alignment horizontal="center" vertical="center"/>
    </xf>
    <xf numFmtId="3" fontId="23" fillId="0" borderId="54" xfId="2" applyNumberFormat="1" applyFont="1" applyFill="1" applyBorder="1" applyAlignment="1" applyProtection="1">
      <alignment horizontal="center" vertical="center" shrinkToFit="1"/>
    </xf>
    <xf numFmtId="3" fontId="23" fillId="0" borderId="50" xfId="2" applyNumberFormat="1" applyFont="1" applyFill="1" applyBorder="1" applyAlignment="1" applyProtection="1">
      <alignment horizontal="center" vertical="center" shrinkToFit="1"/>
    </xf>
    <xf numFmtId="3" fontId="23" fillId="0" borderId="53" xfId="2" applyNumberFormat="1" applyFont="1" applyFill="1" applyBorder="1" applyAlignment="1" applyProtection="1">
      <alignment horizontal="center" vertical="center" shrinkToFit="1"/>
    </xf>
    <xf numFmtId="3" fontId="23" fillId="5" borderId="54" xfId="2" applyNumberFormat="1" applyFont="1" applyFill="1" applyBorder="1" applyAlignment="1" applyProtection="1">
      <alignment horizontal="center" vertical="center" shrinkToFit="1"/>
    </xf>
    <xf numFmtId="3" fontId="23" fillId="5" borderId="50" xfId="2" applyNumberFormat="1" applyFont="1" applyFill="1" applyBorder="1" applyAlignment="1" applyProtection="1">
      <alignment horizontal="center" vertical="center" shrinkToFit="1"/>
    </xf>
    <xf numFmtId="3" fontId="23" fillId="5" borderId="53" xfId="2" applyNumberFormat="1" applyFont="1" applyFill="1" applyBorder="1" applyAlignment="1" applyProtection="1">
      <alignment horizontal="center" vertical="center" shrinkToFit="1"/>
    </xf>
    <xf numFmtId="0" fontId="14" fillId="0" borderId="15" xfId="2" applyFont="1" applyBorder="1" applyAlignment="1" applyProtection="1">
      <alignment horizontal="left" vertical="center"/>
    </xf>
    <xf numFmtId="0" fontId="14" fillId="0" borderId="13" xfId="2" applyFont="1" applyBorder="1" applyAlignment="1" applyProtection="1">
      <alignment horizontal="left" vertical="center"/>
    </xf>
    <xf numFmtId="0" fontId="14" fillId="0" borderId="13" xfId="2" applyFont="1" applyBorder="1" applyAlignment="1" applyProtection="1">
      <alignment horizontal="right" vertical="center"/>
    </xf>
    <xf numFmtId="185" fontId="22" fillId="5" borderId="34" xfId="2" applyNumberFormat="1" applyFont="1" applyFill="1" applyBorder="1" applyAlignment="1" applyProtection="1">
      <alignment horizontal="center" vertical="center" shrinkToFit="1"/>
    </xf>
    <xf numFmtId="185" fontId="22" fillId="5" borderId="35" xfId="2" applyNumberFormat="1" applyFont="1" applyFill="1" applyBorder="1" applyAlignment="1" applyProtection="1">
      <alignment horizontal="center" vertical="center" shrinkToFit="1"/>
    </xf>
    <xf numFmtId="185" fontId="22" fillId="5" borderId="42" xfId="2" applyNumberFormat="1" applyFont="1" applyFill="1" applyBorder="1" applyAlignment="1" applyProtection="1">
      <alignment horizontal="center" vertical="center" shrinkToFit="1"/>
    </xf>
    <xf numFmtId="185" fontId="22" fillId="5" borderId="43" xfId="2" applyNumberFormat="1" applyFont="1" applyFill="1" applyBorder="1" applyAlignment="1" applyProtection="1">
      <alignment horizontal="center" vertical="center" shrinkToFit="1"/>
    </xf>
    <xf numFmtId="185" fontId="22" fillId="0" borderId="43" xfId="2" applyNumberFormat="1" applyFont="1" applyFill="1" applyBorder="1" applyAlignment="1" applyProtection="1">
      <alignment horizontal="center" vertical="center" shrinkToFit="1"/>
      <protection locked="0"/>
    </xf>
    <xf numFmtId="185" fontId="22" fillId="0" borderId="35" xfId="2" applyNumberFormat="1" applyFont="1" applyFill="1" applyBorder="1" applyAlignment="1" applyProtection="1">
      <alignment horizontal="center" vertical="center" shrinkToFit="1"/>
      <protection locked="0"/>
    </xf>
    <xf numFmtId="185" fontId="22" fillId="0" borderId="42" xfId="2" applyNumberFormat="1" applyFont="1" applyFill="1" applyBorder="1" applyAlignment="1" applyProtection="1">
      <alignment horizontal="center" vertical="center" shrinkToFit="1"/>
      <protection locked="0"/>
    </xf>
    <xf numFmtId="3" fontId="23" fillId="0" borderId="49" xfId="2" applyNumberFormat="1" applyFont="1" applyFill="1" applyBorder="1" applyAlignment="1" applyProtection="1">
      <alignment horizontal="center" vertical="center" shrinkToFit="1"/>
    </xf>
    <xf numFmtId="3" fontId="23" fillId="0" borderId="47" xfId="2" applyNumberFormat="1" applyFont="1" applyFill="1" applyBorder="1" applyAlignment="1" applyProtection="1">
      <alignment horizontal="center" vertical="center" shrinkToFit="1"/>
    </xf>
    <xf numFmtId="3" fontId="23" fillId="0" borderId="48" xfId="2" applyNumberFormat="1" applyFont="1" applyFill="1" applyBorder="1" applyAlignment="1" applyProtection="1">
      <alignment horizontal="center" vertical="center" shrinkToFit="1"/>
    </xf>
    <xf numFmtId="0" fontId="22" fillId="0" borderId="51" xfId="2" applyFont="1" applyFill="1" applyBorder="1" applyAlignment="1" applyProtection="1">
      <alignment horizontal="center" vertical="center"/>
      <protection locked="0"/>
    </xf>
    <xf numFmtId="0" fontId="22" fillId="0" borderId="52" xfId="2" applyFont="1" applyFill="1" applyBorder="1" applyAlignment="1" applyProtection="1">
      <alignment horizontal="center" vertical="center"/>
      <protection locked="0"/>
    </xf>
    <xf numFmtId="3" fontId="23" fillId="5" borderId="51" xfId="2" applyNumberFormat="1" applyFont="1" applyFill="1" applyBorder="1" applyAlignment="1" applyProtection="1">
      <alignment horizontal="center" vertical="center" shrinkToFit="1"/>
    </xf>
    <xf numFmtId="0" fontId="14" fillId="0" borderId="37" xfId="2" applyFont="1" applyFill="1" applyBorder="1" applyAlignment="1" applyProtection="1">
      <alignment horizontal="center" vertical="center" textRotation="255"/>
    </xf>
    <xf numFmtId="0" fontId="20" fillId="0" borderId="14" xfId="2" applyFont="1" applyFill="1" applyBorder="1" applyAlignment="1" applyProtection="1">
      <alignment horizontal="center" vertical="center" textRotation="255"/>
    </xf>
    <xf numFmtId="0" fontId="22" fillId="0" borderId="45" xfId="2" applyFont="1" applyFill="1" applyBorder="1" applyAlignment="1" applyProtection="1">
      <alignment horizontal="center" vertical="center"/>
    </xf>
    <xf numFmtId="0" fontId="22" fillId="0" borderId="46" xfId="2" applyFont="1" applyFill="1" applyBorder="1" applyAlignment="1" applyProtection="1">
      <alignment horizontal="center" vertical="center"/>
    </xf>
    <xf numFmtId="3" fontId="23" fillId="5" borderId="45" xfId="2" applyNumberFormat="1" applyFont="1" applyFill="1" applyBorder="1" applyAlignment="1" applyProtection="1">
      <alignment horizontal="center" vertical="center" shrinkToFit="1"/>
    </xf>
    <xf numFmtId="3" fontId="23" fillId="5" borderId="47" xfId="2" applyNumberFormat="1" applyFont="1" applyFill="1" applyBorder="1" applyAlignment="1" applyProtection="1">
      <alignment horizontal="center" vertical="center" shrinkToFit="1"/>
    </xf>
    <xf numFmtId="3" fontId="23" fillId="5" borderId="48" xfId="2" applyNumberFormat="1" applyFont="1" applyFill="1" applyBorder="1" applyAlignment="1" applyProtection="1">
      <alignment horizontal="center" vertical="center" shrinkToFit="1"/>
    </xf>
    <xf numFmtId="3" fontId="23" fillId="5" borderId="49" xfId="2" applyNumberFormat="1" applyFont="1" applyFill="1" applyBorder="1" applyAlignment="1" applyProtection="1">
      <alignment horizontal="center" vertical="center" shrinkToFit="1"/>
    </xf>
    <xf numFmtId="0" fontId="14" fillId="2" borderId="54" xfId="2" applyFont="1" applyFill="1" applyBorder="1" applyAlignment="1" applyProtection="1">
      <alignment horizontal="left" vertical="center" wrapText="1"/>
    </xf>
    <xf numFmtId="0" fontId="14" fillId="2" borderId="50" xfId="2" applyFont="1" applyFill="1" applyBorder="1" applyAlignment="1" applyProtection="1">
      <alignment horizontal="left" vertical="center" wrapText="1"/>
    </xf>
    <xf numFmtId="0" fontId="14" fillId="2" borderId="52" xfId="2" applyFont="1" applyFill="1" applyBorder="1" applyAlignment="1" applyProtection="1">
      <alignment horizontal="left" vertical="center" wrapText="1"/>
    </xf>
    <xf numFmtId="0" fontId="22" fillId="0" borderId="58" xfId="2" applyFont="1" applyFill="1" applyBorder="1" applyAlignment="1" applyProtection="1">
      <alignment horizontal="center" vertical="center"/>
      <protection locked="0"/>
    </xf>
    <xf numFmtId="0" fontId="22" fillId="0" borderId="59" xfId="2" applyFont="1" applyFill="1" applyBorder="1" applyAlignment="1" applyProtection="1">
      <alignment horizontal="center" vertical="center"/>
      <protection locked="0"/>
    </xf>
    <xf numFmtId="3" fontId="23" fillId="5" borderId="60" xfId="2" applyNumberFormat="1" applyFont="1" applyFill="1" applyBorder="1" applyAlignment="1" applyProtection="1">
      <alignment horizontal="center" vertical="center" shrinkToFit="1"/>
    </xf>
    <xf numFmtId="3" fontId="23" fillId="5" borderId="57" xfId="2" applyNumberFormat="1" applyFont="1" applyFill="1" applyBorder="1" applyAlignment="1" applyProtection="1">
      <alignment horizontal="center" vertical="center" shrinkToFit="1"/>
    </xf>
    <xf numFmtId="3" fontId="23" fillId="5" borderId="61" xfId="2" applyNumberFormat="1" applyFont="1" applyFill="1" applyBorder="1" applyAlignment="1" applyProtection="1">
      <alignment horizontal="center" vertical="center" shrinkToFit="1"/>
    </xf>
    <xf numFmtId="3" fontId="23" fillId="5" borderId="56" xfId="2" applyNumberFormat="1" applyFont="1" applyFill="1" applyBorder="1" applyAlignment="1" applyProtection="1">
      <alignment horizontal="center" vertical="center" shrinkToFit="1"/>
    </xf>
    <xf numFmtId="3" fontId="23" fillId="0" borderId="56" xfId="2" applyNumberFormat="1" applyFont="1" applyFill="1" applyBorder="1" applyAlignment="1" applyProtection="1">
      <alignment horizontal="center" vertical="center" shrinkToFit="1"/>
    </xf>
    <xf numFmtId="3" fontId="23" fillId="0" borderId="57" xfId="2" applyNumberFormat="1" applyFont="1" applyFill="1" applyBorder="1" applyAlignment="1" applyProtection="1">
      <alignment horizontal="center" vertical="center" shrinkToFit="1"/>
    </xf>
    <xf numFmtId="3" fontId="23" fillId="0" borderId="61" xfId="2" applyNumberFormat="1" applyFont="1" applyFill="1" applyBorder="1" applyAlignment="1" applyProtection="1">
      <alignment horizontal="center" vertical="center" shrinkToFit="1"/>
    </xf>
    <xf numFmtId="0" fontId="14" fillId="0" borderId="65" xfId="2" applyFont="1" applyFill="1" applyBorder="1" applyAlignment="1" applyProtection="1">
      <alignment vertical="center" wrapText="1" shrinkToFit="1"/>
    </xf>
    <xf numFmtId="0" fontId="22" fillId="0" borderId="2" xfId="2" applyFont="1" applyFill="1" applyBorder="1" applyAlignment="1" applyProtection="1">
      <alignment horizontal="center" vertical="center"/>
      <protection locked="0"/>
    </xf>
    <xf numFmtId="0" fontId="22" fillId="0" borderId="4" xfId="2" applyFont="1" applyFill="1" applyBorder="1" applyAlignment="1" applyProtection="1">
      <alignment horizontal="center" vertical="center"/>
      <protection locked="0"/>
    </xf>
    <xf numFmtId="3" fontId="23" fillId="5" borderId="66" xfId="2" applyNumberFormat="1" applyFont="1" applyFill="1" applyBorder="1" applyAlignment="1" applyProtection="1">
      <alignment horizontal="center" vertical="center" shrinkToFit="1"/>
    </xf>
    <xf numFmtId="3" fontId="23" fillId="5" borderId="65" xfId="2" applyNumberFormat="1" applyFont="1" applyFill="1" applyBorder="1" applyAlignment="1" applyProtection="1">
      <alignment horizontal="center" vertical="center" shrinkToFit="1"/>
    </xf>
    <xf numFmtId="3" fontId="23" fillId="5" borderId="67" xfId="2" applyNumberFormat="1" applyFont="1" applyFill="1" applyBorder="1" applyAlignment="1" applyProtection="1">
      <alignment horizontal="center" vertical="center" shrinkToFit="1"/>
    </xf>
    <xf numFmtId="3" fontId="23" fillId="5" borderId="68" xfId="2" applyNumberFormat="1" applyFont="1" applyFill="1" applyBorder="1" applyAlignment="1" applyProtection="1">
      <alignment horizontal="center" vertical="center" shrinkToFit="1"/>
    </xf>
    <xf numFmtId="3" fontId="23" fillId="0" borderId="69" xfId="2" quotePrefix="1" applyNumberFormat="1" applyFont="1" applyFill="1" applyBorder="1" applyAlignment="1" applyProtection="1">
      <alignment horizontal="center" vertical="center" wrapText="1" shrinkToFit="1"/>
    </xf>
    <xf numFmtId="3" fontId="23" fillId="0" borderId="44" xfId="2" quotePrefix="1" applyNumberFormat="1" applyFont="1" applyFill="1" applyBorder="1" applyAlignment="1" applyProtection="1">
      <alignment horizontal="center" vertical="center" wrapText="1" shrinkToFit="1"/>
    </xf>
    <xf numFmtId="3" fontId="23" fillId="0" borderId="70" xfId="2" quotePrefix="1" applyNumberFormat="1" applyFont="1" applyFill="1" applyBorder="1" applyAlignment="1" applyProtection="1">
      <alignment horizontal="center" vertical="center" wrapText="1" shrinkToFit="1"/>
    </xf>
    <xf numFmtId="3" fontId="14" fillId="0" borderId="22" xfId="2" applyNumberFormat="1" applyFont="1" applyFill="1" applyBorder="1" applyAlignment="1" applyProtection="1">
      <alignment horizontal="right" vertical="center" shrinkToFit="1"/>
    </xf>
    <xf numFmtId="3" fontId="14" fillId="0" borderId="20" xfId="2" applyNumberFormat="1" applyFont="1" applyFill="1" applyBorder="1" applyAlignment="1" applyProtection="1">
      <alignment horizontal="right" vertical="center" shrinkToFit="1"/>
    </xf>
    <xf numFmtId="3" fontId="14" fillId="0" borderId="0" xfId="2" applyNumberFormat="1" applyFont="1" applyFill="1" applyBorder="1" applyAlignment="1" applyProtection="1">
      <alignment horizontal="right" vertical="center" shrinkToFit="1"/>
    </xf>
    <xf numFmtId="3" fontId="23" fillId="5" borderId="62" xfId="2" applyNumberFormat="1" applyFont="1" applyFill="1" applyBorder="1" applyAlignment="1" applyProtection="1">
      <alignment horizontal="center" vertical="center" shrinkToFit="1"/>
    </xf>
    <xf numFmtId="3" fontId="23" fillId="5" borderId="63" xfId="2" applyNumberFormat="1" applyFont="1" applyFill="1" applyBorder="1" applyAlignment="1" applyProtection="1">
      <alignment horizontal="center" vertical="center" shrinkToFit="1"/>
    </xf>
    <xf numFmtId="3" fontId="23" fillId="5" borderId="64" xfId="2" applyNumberFormat="1" applyFont="1" applyFill="1" applyBorder="1" applyAlignment="1" applyProtection="1">
      <alignment horizontal="center" vertical="center" shrinkToFit="1"/>
    </xf>
    <xf numFmtId="3" fontId="23" fillId="0" borderId="22" xfId="2" applyNumberFormat="1" applyFont="1" applyFill="1" applyBorder="1" applyAlignment="1" applyProtection="1">
      <alignment horizontal="center" vertical="center" shrinkToFit="1"/>
    </xf>
    <xf numFmtId="3" fontId="23" fillId="0" borderId="20" xfId="2" applyNumberFormat="1" applyFont="1" applyFill="1" applyBorder="1" applyAlignment="1" applyProtection="1">
      <alignment horizontal="center" vertical="center" shrinkToFit="1"/>
    </xf>
    <xf numFmtId="3" fontId="23" fillId="0" borderId="21" xfId="2" applyNumberFormat="1" applyFont="1" applyFill="1" applyBorder="1" applyAlignment="1" applyProtection="1">
      <alignment horizontal="center" vertical="center" shrinkToFit="1"/>
    </xf>
    <xf numFmtId="3" fontId="23" fillId="0" borderId="62" xfId="2" applyNumberFormat="1" applyFont="1" applyFill="1" applyBorder="1" applyAlignment="1" applyProtection="1">
      <alignment horizontal="center" vertical="center" shrinkToFit="1"/>
    </xf>
    <xf numFmtId="3" fontId="23" fillId="0" borderId="63" xfId="2" applyNumberFormat="1" applyFont="1" applyFill="1" applyBorder="1" applyAlignment="1" applyProtection="1">
      <alignment horizontal="center" vertical="center" shrinkToFit="1"/>
    </xf>
    <xf numFmtId="3" fontId="23" fillId="0" borderId="64" xfId="2" applyNumberFormat="1" applyFont="1" applyFill="1" applyBorder="1" applyAlignment="1" applyProtection="1">
      <alignment horizontal="center" vertical="center" shrinkToFit="1"/>
    </xf>
    <xf numFmtId="0" fontId="20" fillId="0" borderId="37" xfId="2" applyFont="1" applyFill="1" applyBorder="1" applyAlignment="1" applyProtection="1">
      <alignment horizontal="center" vertical="center" textRotation="255" wrapText="1"/>
    </xf>
    <xf numFmtId="3" fontId="25" fillId="0" borderId="75" xfId="2" applyNumberFormat="1" applyFont="1" applyFill="1" applyBorder="1" applyAlignment="1" applyProtection="1">
      <alignment horizontal="center" vertical="center" shrinkToFit="1"/>
    </xf>
    <xf numFmtId="3" fontId="25" fillId="0" borderId="44" xfId="2" applyNumberFormat="1" applyFont="1" applyFill="1" applyBorder="1" applyAlignment="1" applyProtection="1">
      <alignment horizontal="center" vertical="center" shrinkToFit="1"/>
    </xf>
    <xf numFmtId="3" fontId="25" fillId="0" borderId="70" xfId="2" applyNumberFormat="1" applyFont="1" applyFill="1" applyBorder="1" applyAlignment="1" applyProtection="1">
      <alignment horizontal="center" vertical="center" shrinkToFit="1"/>
    </xf>
    <xf numFmtId="3" fontId="25" fillId="0" borderId="51" xfId="2" applyNumberFormat="1" applyFont="1" applyFill="1" applyBorder="1" applyAlignment="1" applyProtection="1">
      <alignment horizontal="center" vertical="center" shrinkToFit="1"/>
    </xf>
    <xf numFmtId="3" fontId="25" fillId="0" borderId="50" xfId="2" applyNumberFormat="1" applyFont="1" applyFill="1" applyBorder="1" applyAlignment="1" applyProtection="1">
      <alignment horizontal="center" vertical="center" shrinkToFit="1"/>
    </xf>
    <xf numFmtId="3" fontId="25" fillId="0" borderId="53" xfId="2" applyNumberFormat="1" applyFont="1" applyFill="1" applyBorder="1" applyAlignment="1" applyProtection="1">
      <alignment horizontal="center" vertical="center" shrinkToFit="1"/>
    </xf>
    <xf numFmtId="0" fontId="22" fillId="0" borderId="66" xfId="2" applyFont="1" applyFill="1" applyBorder="1" applyAlignment="1" applyProtection="1">
      <alignment horizontal="center" vertical="center"/>
      <protection locked="0"/>
    </xf>
    <xf numFmtId="0" fontId="22" fillId="0" borderId="76" xfId="2" applyFont="1" applyFill="1" applyBorder="1" applyAlignment="1" applyProtection="1">
      <alignment horizontal="center" vertical="center"/>
      <protection locked="0"/>
    </xf>
    <xf numFmtId="0" fontId="24" fillId="0" borderId="38" xfId="2" applyFont="1" applyFill="1" applyBorder="1" applyAlignment="1" applyProtection="1">
      <alignment horizontal="center" vertical="center" textRotation="255" wrapText="1"/>
    </xf>
    <xf numFmtId="0" fontId="24" fillId="0" borderId="71" xfId="2" applyFont="1" applyFill="1" applyBorder="1" applyAlignment="1" applyProtection="1">
      <alignment horizontal="center" vertical="center" textRotation="255" wrapText="1"/>
    </xf>
    <xf numFmtId="3" fontId="14" fillId="0" borderId="67" xfId="2" applyNumberFormat="1" applyFont="1" applyFill="1" applyBorder="1" applyAlignment="1" applyProtection="1">
      <alignment horizontal="right" vertical="center" shrinkToFit="1"/>
    </xf>
    <xf numFmtId="3" fontId="14" fillId="0" borderId="65" xfId="2" applyNumberFormat="1" applyFont="1" applyFill="1" applyBorder="1" applyAlignment="1" applyProtection="1">
      <alignment horizontal="right" vertical="center" shrinkToFit="1"/>
    </xf>
    <xf numFmtId="3" fontId="14" fillId="0" borderId="68" xfId="2" applyNumberFormat="1" applyFont="1" applyFill="1" applyBorder="1" applyAlignment="1" applyProtection="1">
      <alignment horizontal="right" vertical="center" shrinkToFit="1"/>
    </xf>
    <xf numFmtId="3" fontId="23" fillId="5" borderId="72" xfId="2" applyNumberFormat="1" applyFont="1" applyFill="1" applyBorder="1" applyAlignment="1" applyProtection="1">
      <alignment horizontal="center" vertical="center" shrinkToFit="1"/>
    </xf>
    <xf numFmtId="3" fontId="23" fillId="5" borderId="73" xfId="2" applyNumberFormat="1" applyFont="1" applyFill="1" applyBorder="1" applyAlignment="1" applyProtection="1">
      <alignment horizontal="center" vertical="center" shrinkToFit="1"/>
    </xf>
    <xf numFmtId="3" fontId="23" fillId="5" borderId="74" xfId="2" applyNumberFormat="1" applyFont="1" applyFill="1" applyBorder="1" applyAlignment="1" applyProtection="1">
      <alignment horizontal="center" vertical="center" shrinkToFit="1"/>
    </xf>
    <xf numFmtId="0" fontId="14" fillId="0" borderId="6" xfId="2" applyFont="1" applyFill="1" applyBorder="1" applyAlignment="1" applyProtection="1">
      <alignment horizontal="right" vertical="center" shrinkToFit="1"/>
    </xf>
    <xf numFmtId="0" fontId="14" fillId="0" borderId="7" xfId="2" applyFont="1" applyFill="1" applyBorder="1" applyAlignment="1" applyProtection="1">
      <alignment horizontal="right" vertical="center" shrinkToFit="1"/>
    </xf>
    <xf numFmtId="0" fontId="14" fillId="0" borderId="57" xfId="2" applyFont="1" applyFill="1" applyBorder="1" applyAlignment="1" applyProtection="1">
      <alignment horizontal="left" vertical="center" shrinkToFit="1"/>
    </xf>
    <xf numFmtId="0" fontId="22" fillId="0" borderId="26" xfId="2" applyFont="1" applyFill="1" applyBorder="1" applyAlignment="1" applyProtection="1">
      <alignment horizontal="center" vertical="center"/>
      <protection locked="0"/>
    </xf>
    <xf numFmtId="0" fontId="22" fillId="0" borderId="30" xfId="2" applyFont="1" applyFill="1" applyBorder="1" applyAlignment="1" applyProtection="1">
      <alignment horizontal="center" vertical="center"/>
      <protection locked="0"/>
    </xf>
    <xf numFmtId="0" fontId="14" fillId="0" borderId="15" xfId="2" applyFont="1" applyFill="1" applyBorder="1" applyAlignment="1" applyProtection="1">
      <alignment horizontal="left" vertical="center" shrinkToFit="1"/>
    </xf>
    <xf numFmtId="0" fontId="14" fillId="0" borderId="13" xfId="2" applyFont="1" applyFill="1" applyBorder="1" applyAlignment="1" applyProtection="1">
      <alignment horizontal="left" vertical="center" shrinkToFit="1"/>
    </xf>
    <xf numFmtId="38" fontId="26" fillId="5" borderId="15" xfId="6" applyFont="1" applyFill="1" applyBorder="1" applyAlignment="1" applyProtection="1">
      <alignment horizontal="center" vertical="center" shrinkToFit="1"/>
    </xf>
    <xf numFmtId="38" fontId="26" fillId="5" borderId="13" xfId="6" applyFont="1" applyFill="1" applyBorder="1" applyAlignment="1" applyProtection="1">
      <alignment horizontal="center" vertical="center" shrinkToFit="1"/>
    </xf>
    <xf numFmtId="38" fontId="26" fillId="5" borderId="14" xfId="6" applyFont="1" applyFill="1" applyBorder="1" applyAlignment="1" applyProtection="1">
      <alignment horizontal="center" vertical="center" shrinkToFit="1"/>
    </xf>
    <xf numFmtId="38" fontId="26" fillId="0" borderId="15" xfId="6" applyFont="1" applyFill="1" applyBorder="1" applyAlignment="1" applyProtection="1">
      <alignment horizontal="center" vertical="center" shrinkToFit="1"/>
    </xf>
    <xf numFmtId="38" fontId="26" fillId="0" borderId="13" xfId="6" applyFont="1" applyFill="1" applyBorder="1" applyAlignment="1" applyProtection="1">
      <alignment horizontal="center" vertical="center" shrinkToFit="1"/>
    </xf>
    <xf numFmtId="38" fontId="26" fillId="0" borderId="14" xfId="6" applyFont="1" applyFill="1" applyBorder="1" applyAlignment="1" applyProtection="1">
      <alignment horizontal="center" vertical="center" shrinkToFit="1"/>
    </xf>
    <xf numFmtId="0" fontId="22" fillId="0" borderId="24" xfId="2" applyFont="1" applyFill="1" applyBorder="1" applyAlignment="1" applyProtection="1">
      <alignment horizontal="center" vertical="center"/>
      <protection locked="0"/>
    </xf>
    <xf numFmtId="0" fontId="22" fillId="0" borderId="25" xfId="2" applyFont="1" applyFill="1" applyBorder="1" applyAlignment="1" applyProtection="1">
      <alignment horizontal="center" vertical="center"/>
      <protection locked="0"/>
    </xf>
    <xf numFmtId="3" fontId="25" fillId="0" borderId="60" xfId="2" applyNumberFormat="1" applyFont="1" applyFill="1" applyBorder="1" applyAlignment="1" applyProtection="1">
      <alignment horizontal="center" vertical="center" shrinkToFit="1"/>
    </xf>
    <xf numFmtId="3" fontId="25" fillId="0" borderId="57" xfId="2" applyNumberFormat="1" applyFont="1" applyFill="1" applyBorder="1" applyAlignment="1" applyProtection="1">
      <alignment horizontal="center" vertical="center" shrinkToFit="1"/>
    </xf>
    <xf numFmtId="3" fontId="25" fillId="0" borderId="61" xfId="2" applyNumberFormat="1" applyFont="1" applyFill="1" applyBorder="1" applyAlignment="1" applyProtection="1">
      <alignment horizontal="center" vertical="center" shrinkToFit="1"/>
    </xf>
    <xf numFmtId="0" fontId="27" fillId="2" borderId="78" xfId="0" applyFont="1" applyFill="1" applyBorder="1" applyAlignment="1" applyProtection="1">
      <alignment horizontal="left" vertical="center"/>
    </xf>
    <xf numFmtId="0" fontId="27" fillId="2" borderId="79" xfId="0" applyFont="1" applyFill="1" applyBorder="1" applyAlignment="1" applyProtection="1">
      <alignment horizontal="left" vertical="center"/>
    </xf>
    <xf numFmtId="186" fontId="28" fillId="2" borderId="80" xfId="1" applyNumberFormat="1" applyFont="1" applyFill="1" applyBorder="1" applyAlignment="1" applyProtection="1">
      <alignment horizontal="center" vertical="center"/>
    </xf>
    <xf numFmtId="186" fontId="28" fillId="2" borderId="78" xfId="1" applyNumberFormat="1" applyFont="1" applyFill="1" applyBorder="1" applyAlignment="1" applyProtection="1">
      <alignment horizontal="center" vertical="center"/>
    </xf>
    <xf numFmtId="186" fontId="28" fillId="2" borderId="79" xfId="1" applyNumberFormat="1" applyFont="1" applyFill="1" applyBorder="1" applyAlignment="1" applyProtection="1">
      <alignment horizontal="center" vertical="center"/>
    </xf>
    <xf numFmtId="0" fontId="14" fillId="0" borderId="31" xfId="2" applyFont="1" applyFill="1" applyBorder="1" applyAlignment="1" applyProtection="1">
      <alignment horizontal="left" vertical="center"/>
    </xf>
    <xf numFmtId="0" fontId="14" fillId="0" borderId="32" xfId="2" applyFont="1" applyFill="1" applyBorder="1" applyAlignment="1" applyProtection="1">
      <alignment horizontal="left" vertical="center"/>
    </xf>
    <xf numFmtId="0" fontId="14" fillId="0" borderId="33" xfId="2" applyFont="1" applyFill="1" applyBorder="1" applyAlignment="1" applyProtection="1">
      <alignment horizontal="left" vertical="center"/>
    </xf>
    <xf numFmtId="186" fontId="26" fillId="0" borderId="31" xfId="2" applyNumberFormat="1" applyFont="1" applyFill="1" applyBorder="1" applyAlignment="1" applyProtection="1">
      <alignment horizontal="center" vertical="center" shrinkToFit="1"/>
    </xf>
    <xf numFmtId="186" fontId="26" fillId="0" borderId="32" xfId="2" applyNumberFormat="1" applyFont="1" applyFill="1" applyBorder="1" applyAlignment="1" applyProtection="1">
      <alignment horizontal="center" vertical="center" shrinkToFit="1"/>
    </xf>
    <xf numFmtId="186" fontId="26" fillId="0" borderId="33" xfId="2" applyNumberFormat="1" applyFont="1" applyFill="1" applyBorder="1" applyAlignment="1" applyProtection="1">
      <alignment horizontal="center" vertical="center" shrinkToFit="1"/>
    </xf>
    <xf numFmtId="0" fontId="14" fillId="0" borderId="15" xfId="2" applyFont="1" applyFill="1" applyBorder="1" applyAlignment="1" applyProtection="1">
      <alignment horizontal="left" vertical="center"/>
    </xf>
    <xf numFmtId="0" fontId="14" fillId="0" borderId="13" xfId="2" applyFont="1" applyFill="1" applyBorder="1" applyAlignment="1" applyProtection="1">
      <alignment horizontal="left" vertical="center"/>
    </xf>
    <xf numFmtId="0" fontId="14" fillId="0" borderId="14" xfId="2" applyFont="1" applyFill="1" applyBorder="1" applyAlignment="1" applyProtection="1">
      <alignment horizontal="left" vertical="center"/>
    </xf>
    <xf numFmtId="186" fontId="26" fillId="0" borderId="15" xfId="2" applyNumberFormat="1" applyFont="1" applyFill="1" applyBorder="1" applyAlignment="1" applyProtection="1">
      <alignment horizontal="center" vertical="center" shrinkToFit="1"/>
    </xf>
    <xf numFmtId="186" fontId="26" fillId="0" borderId="13" xfId="2" applyNumberFormat="1" applyFont="1" applyFill="1" applyBorder="1" applyAlignment="1" applyProtection="1">
      <alignment horizontal="center" vertical="center" shrinkToFit="1"/>
    </xf>
    <xf numFmtId="186" fontId="26" fillId="0" borderId="14" xfId="2" applyNumberFormat="1" applyFont="1" applyFill="1" applyBorder="1" applyAlignment="1" applyProtection="1">
      <alignment horizontal="center" vertical="center" shrinkToFit="1"/>
    </xf>
    <xf numFmtId="3" fontId="36" fillId="0" borderId="38" xfId="8" applyNumberFormat="1" applyFont="1" applyFill="1" applyBorder="1" applyAlignment="1">
      <alignment horizontal="center" vertical="center" wrapText="1"/>
    </xf>
    <xf numFmtId="3" fontId="36" fillId="0" borderId="71" xfId="8" applyNumberFormat="1" applyFont="1" applyFill="1" applyBorder="1" applyAlignment="1">
      <alignment horizontal="center" vertical="center" wrapText="1"/>
    </xf>
    <xf numFmtId="187" fontId="36" fillId="6" borderId="22" xfId="8" applyNumberFormat="1" applyFont="1" applyFill="1" applyBorder="1" applyAlignment="1">
      <alignment horizontal="center" vertical="center" wrapText="1"/>
    </xf>
    <xf numFmtId="187" fontId="36" fillId="6" borderId="20" xfId="8" applyNumberFormat="1" applyFont="1" applyFill="1" applyBorder="1" applyAlignment="1">
      <alignment horizontal="center" vertical="center" wrapText="1"/>
    </xf>
    <xf numFmtId="187" fontId="36" fillId="6" borderId="21" xfId="8" applyNumberFormat="1" applyFont="1" applyFill="1" applyBorder="1" applyAlignment="1">
      <alignment horizontal="center" vertical="center" wrapText="1"/>
    </xf>
    <xf numFmtId="3" fontId="36" fillId="0" borderId="38" xfId="8" applyNumberFormat="1" applyFont="1" applyFill="1" applyBorder="1" applyAlignment="1">
      <alignment horizontal="right" vertical="center"/>
    </xf>
    <xf numFmtId="3" fontId="36" fillId="0" borderId="81" xfId="8" applyNumberFormat="1" applyFont="1" applyFill="1" applyBorder="1" applyAlignment="1">
      <alignment horizontal="right" vertical="center"/>
    </xf>
    <xf numFmtId="191" fontId="36" fillId="0" borderId="71" xfId="8" applyNumberFormat="1" applyFont="1" applyFill="1" applyBorder="1" applyAlignment="1">
      <alignment horizontal="center" vertical="center" wrapText="1"/>
    </xf>
    <xf numFmtId="191" fontId="36" fillId="0" borderId="71" xfId="8" applyNumberFormat="1" applyFont="1" applyFill="1" applyBorder="1" applyAlignment="1">
      <alignment horizontal="center" vertical="center"/>
    </xf>
    <xf numFmtId="194" fontId="36" fillId="0" borderId="38" xfId="8" applyNumberFormat="1" applyFont="1" applyFill="1" applyBorder="1" applyAlignment="1">
      <alignment horizontal="right" vertical="center"/>
    </xf>
    <xf numFmtId="194" fontId="36" fillId="0" borderId="81" xfId="8" applyNumberFormat="1" applyFont="1" applyFill="1" applyBorder="1" applyAlignment="1">
      <alignment horizontal="right" vertical="center"/>
    </xf>
    <xf numFmtId="195" fontId="36" fillId="0" borderId="38" xfId="8" applyNumberFormat="1" applyFont="1" applyFill="1" applyBorder="1" applyAlignment="1">
      <alignment horizontal="right" vertical="center"/>
    </xf>
    <xf numFmtId="195" fontId="36" fillId="0" borderId="81" xfId="8" applyNumberFormat="1" applyFont="1" applyFill="1" applyBorder="1" applyAlignment="1">
      <alignment horizontal="right" vertical="center"/>
    </xf>
    <xf numFmtId="187" fontId="36" fillId="0" borderId="38" xfId="8" applyNumberFormat="1" applyFont="1" applyFill="1" applyBorder="1" applyAlignment="1">
      <alignment horizontal="right" vertical="center"/>
    </xf>
    <xf numFmtId="187" fontId="36" fillId="0" borderId="81" xfId="8" applyNumberFormat="1" applyFont="1" applyFill="1" applyBorder="1" applyAlignment="1">
      <alignment horizontal="right" vertical="center"/>
    </xf>
    <xf numFmtId="192" fontId="36" fillId="0" borderId="38" xfId="8" applyNumberFormat="1" applyFont="1" applyFill="1" applyBorder="1" applyAlignment="1">
      <alignment horizontal="right" vertical="center"/>
    </xf>
    <xf numFmtId="192" fontId="36" fillId="0" borderId="81" xfId="8" applyNumberFormat="1" applyFont="1" applyFill="1" applyBorder="1" applyAlignment="1">
      <alignment horizontal="right" vertical="center"/>
    </xf>
    <xf numFmtId="3" fontId="36" fillId="0" borderId="31" xfId="8" applyNumberFormat="1" applyFont="1" applyFill="1" applyBorder="1" applyAlignment="1">
      <alignment horizontal="center" vertical="center" wrapText="1"/>
    </xf>
    <xf numFmtId="3" fontId="36" fillId="0" borderId="32" xfId="8" applyNumberFormat="1" applyFont="1" applyFill="1" applyBorder="1" applyAlignment="1">
      <alignment horizontal="center" vertical="center"/>
    </xf>
    <xf numFmtId="3" fontId="36" fillId="0" borderId="33" xfId="8" applyNumberFormat="1" applyFont="1" applyFill="1" applyBorder="1" applyAlignment="1">
      <alignment horizontal="center" vertical="center"/>
    </xf>
    <xf numFmtId="3" fontId="36" fillId="0" borderId="18" xfId="8" applyNumberFormat="1" applyFont="1" applyFill="1" applyBorder="1" applyAlignment="1">
      <alignment horizontal="center" vertical="center"/>
    </xf>
    <xf numFmtId="3" fontId="36" fillId="0" borderId="0" xfId="8" applyNumberFormat="1" applyFont="1" applyFill="1" applyBorder="1" applyAlignment="1">
      <alignment horizontal="center" vertical="center"/>
    </xf>
    <xf numFmtId="3" fontId="36" fillId="0" borderId="17" xfId="8" applyNumberFormat="1" applyFont="1" applyFill="1" applyBorder="1" applyAlignment="1">
      <alignment horizontal="center" vertical="center"/>
    </xf>
    <xf numFmtId="3" fontId="36" fillId="0" borderId="31" xfId="8" applyNumberFormat="1" applyFont="1" applyFill="1" applyBorder="1" applyAlignment="1">
      <alignment horizontal="center" vertical="center"/>
    </xf>
    <xf numFmtId="3" fontId="36" fillId="0" borderId="38" xfId="8" applyNumberFormat="1" applyFont="1" applyFill="1" applyBorder="1" applyAlignment="1">
      <alignment horizontal="center" vertical="center" shrinkToFit="1"/>
    </xf>
    <xf numFmtId="3" fontId="36" fillId="0" borderId="71" xfId="8" applyNumberFormat="1" applyFont="1" applyFill="1" applyBorder="1" applyAlignment="1">
      <alignment horizontal="center" vertical="center" shrinkToFit="1"/>
    </xf>
    <xf numFmtId="187" fontId="36" fillId="0" borderId="22" xfId="8" applyNumberFormat="1" applyFont="1" applyFill="1" applyBorder="1" applyAlignment="1">
      <alignment horizontal="center" vertical="center" wrapText="1"/>
    </xf>
    <xf numFmtId="187" fontId="36" fillId="0" borderId="20" xfId="8" applyNumberFormat="1" applyFont="1" applyFill="1" applyBorder="1" applyAlignment="1">
      <alignment horizontal="center" vertical="center" wrapText="1"/>
    </xf>
    <xf numFmtId="187" fontId="36" fillId="0" borderId="21" xfId="8" applyNumberFormat="1" applyFont="1" applyFill="1" applyBorder="1" applyAlignment="1">
      <alignment horizontal="center" vertical="center" wrapText="1"/>
    </xf>
    <xf numFmtId="3" fontId="36" fillId="0" borderId="32" xfId="8" applyNumberFormat="1" applyFont="1" applyFill="1" applyBorder="1" applyAlignment="1">
      <alignment horizontal="center" vertical="center" wrapText="1"/>
    </xf>
    <xf numFmtId="3" fontId="36" fillId="0" borderId="33" xfId="8" applyNumberFormat="1" applyFont="1" applyFill="1" applyBorder="1" applyAlignment="1">
      <alignment horizontal="center" vertical="center" wrapText="1"/>
    </xf>
    <xf numFmtId="3" fontId="36" fillId="0" borderId="18" xfId="8" applyNumberFormat="1" applyFont="1" applyFill="1" applyBorder="1" applyAlignment="1">
      <alignment horizontal="center" vertical="center" wrapText="1"/>
    </xf>
    <xf numFmtId="3" fontId="36" fillId="0" borderId="0" xfId="8" applyNumberFormat="1" applyFont="1" applyFill="1" applyBorder="1" applyAlignment="1">
      <alignment horizontal="center" vertical="center" wrapText="1"/>
    </xf>
    <xf numFmtId="3" fontId="36" fillId="0" borderId="17" xfId="8" applyNumberFormat="1" applyFont="1" applyFill="1" applyBorder="1" applyAlignment="1">
      <alignment horizontal="center" vertical="center" wrapText="1"/>
    </xf>
    <xf numFmtId="192" fontId="36" fillId="0" borderId="38" xfId="8" applyNumberFormat="1" applyFont="1" applyFill="1" applyBorder="1" applyAlignment="1">
      <alignment horizontal="right" vertical="center" shrinkToFit="1"/>
    </xf>
    <xf numFmtId="192" fontId="36" fillId="0" borderId="81" xfId="8" applyNumberFormat="1" applyFont="1" applyFill="1" applyBorder="1" applyAlignment="1">
      <alignment horizontal="right" vertical="center" shrinkToFit="1"/>
    </xf>
    <xf numFmtId="191" fontId="36" fillId="0" borderId="38" xfId="8" applyNumberFormat="1" applyFont="1" applyFill="1" applyBorder="1" applyAlignment="1">
      <alignment horizontal="center" vertical="center" shrinkToFit="1"/>
    </xf>
    <xf numFmtId="191" fontId="36" fillId="0" borderId="71" xfId="8" applyNumberFormat="1" applyFont="1" applyFill="1" applyBorder="1" applyAlignment="1">
      <alignment horizontal="center" vertical="center" shrinkToFit="1"/>
    </xf>
    <xf numFmtId="3" fontId="36" fillId="0" borderId="37" xfId="8" applyNumberFormat="1" applyFont="1" applyFill="1" applyBorder="1" applyAlignment="1">
      <alignment horizontal="center" vertical="center" wrapText="1"/>
    </xf>
    <xf numFmtId="3" fontId="36" fillId="6" borderId="38" xfId="8" applyNumberFormat="1" applyFont="1" applyFill="1" applyBorder="1" applyAlignment="1">
      <alignment horizontal="center" vertical="center" wrapText="1"/>
    </xf>
    <xf numFmtId="3" fontId="36" fillId="6" borderId="81" xfId="8" applyNumberFormat="1" applyFont="1" applyFill="1" applyBorder="1" applyAlignment="1">
      <alignment horizontal="center" vertical="center" wrapText="1"/>
    </xf>
    <xf numFmtId="3" fontId="36" fillId="6" borderId="84" xfId="8" applyNumberFormat="1" applyFont="1" applyFill="1" applyBorder="1" applyAlignment="1">
      <alignment horizontal="center" vertical="center" wrapText="1"/>
    </xf>
    <xf numFmtId="3" fontId="36" fillId="6" borderId="87" xfId="8" applyNumberFormat="1" applyFont="1" applyFill="1" applyBorder="1" applyAlignment="1">
      <alignment horizontal="center" vertical="center" wrapText="1"/>
    </xf>
    <xf numFmtId="3" fontId="36" fillId="0" borderId="81" xfId="8" applyNumberFormat="1" applyFont="1" applyFill="1" applyBorder="1" applyAlignment="1">
      <alignment horizontal="center" vertical="center" wrapText="1"/>
    </xf>
    <xf numFmtId="3" fontId="36" fillId="0" borderId="84" xfId="8" applyNumberFormat="1" applyFont="1" applyFill="1" applyBorder="1" applyAlignment="1">
      <alignment horizontal="center" vertical="center" wrapText="1"/>
    </xf>
    <xf numFmtId="3" fontId="36" fillId="0" borderId="87" xfId="8" applyNumberFormat="1" applyFont="1" applyFill="1" applyBorder="1" applyAlignment="1">
      <alignment horizontal="center" vertical="center" wrapText="1"/>
    </xf>
    <xf numFmtId="3" fontId="34" fillId="0" borderId="38" xfId="8" applyNumberFormat="1" applyFont="1" applyFill="1" applyBorder="1" applyAlignment="1">
      <alignment horizontal="center" vertical="center" shrinkToFit="1"/>
    </xf>
    <xf numFmtId="3" fontId="34" fillId="0" borderId="71" xfId="8" applyNumberFormat="1" applyFont="1" applyFill="1" applyBorder="1" applyAlignment="1">
      <alignment horizontal="center" vertical="center" shrinkToFit="1"/>
    </xf>
    <xf numFmtId="191" fontId="36" fillId="0" borderId="17" xfId="8" applyNumberFormat="1" applyFont="1" applyFill="1" applyBorder="1" applyAlignment="1">
      <alignment horizontal="center" vertical="center"/>
    </xf>
    <xf numFmtId="38" fontId="36" fillId="0" borderId="38" xfId="1" applyFont="1" applyFill="1" applyBorder="1" applyAlignment="1">
      <alignment horizontal="right" vertical="center"/>
    </xf>
    <xf numFmtId="38" fontId="36" fillId="0" borderId="81" xfId="1" applyFont="1" applyFill="1" applyBorder="1" applyAlignment="1">
      <alignment horizontal="right" vertical="center"/>
    </xf>
    <xf numFmtId="188" fontId="36" fillId="0" borderId="38" xfId="8" applyNumberFormat="1" applyFont="1" applyFill="1" applyBorder="1" applyAlignment="1">
      <alignment horizontal="right" vertical="center"/>
    </xf>
    <xf numFmtId="188" fontId="36" fillId="0" borderId="81" xfId="8" applyNumberFormat="1" applyFont="1" applyFill="1" applyBorder="1" applyAlignment="1">
      <alignment horizontal="right" vertical="center"/>
    </xf>
    <xf numFmtId="187" fontId="4" fillId="0" borderId="31" xfId="7" applyNumberFormat="1" applyFont="1" applyFill="1" applyBorder="1" applyAlignment="1" applyProtection="1">
      <alignment horizontal="left" vertical="center"/>
    </xf>
    <xf numFmtId="187" fontId="4" fillId="0" borderId="18" xfId="7" applyNumberFormat="1" applyFont="1" applyFill="1" applyBorder="1" applyAlignment="1" applyProtection="1">
      <alignment horizontal="left" vertical="center"/>
    </xf>
    <xf numFmtId="187" fontId="4" fillId="0" borderId="22" xfId="7" applyNumberFormat="1" applyFont="1" applyFill="1" applyBorder="1" applyAlignment="1" applyProtection="1">
      <alignment horizontal="left" vertical="center"/>
    </xf>
    <xf numFmtId="187" fontId="4" fillId="0" borderId="33" xfId="7" applyNumberFormat="1" applyFont="1" applyFill="1" applyBorder="1" applyAlignment="1" applyProtection="1">
      <alignment horizontal="center" vertical="center"/>
    </xf>
    <xf numFmtId="187" fontId="4" fillId="0" borderId="17" xfId="7" applyNumberFormat="1" applyFont="1" applyFill="1" applyBorder="1" applyAlignment="1" applyProtection="1">
      <alignment horizontal="center" vertical="center"/>
    </xf>
    <xf numFmtId="187" fontId="4" fillId="0" borderId="21" xfId="7" applyNumberFormat="1" applyFont="1" applyFill="1" applyBorder="1" applyAlignment="1" applyProtection="1">
      <alignment horizontal="center" vertical="center"/>
    </xf>
    <xf numFmtId="0" fontId="4" fillId="0" borderId="31" xfId="7" applyFont="1" applyFill="1" applyBorder="1" applyAlignment="1" applyProtection="1">
      <alignment horizontal="center" vertical="center"/>
    </xf>
    <xf numFmtId="0" fontId="4" fillId="0" borderId="18" xfId="7" applyFont="1" applyFill="1" applyBorder="1" applyAlignment="1" applyProtection="1">
      <alignment horizontal="center" vertical="center"/>
    </xf>
    <xf numFmtId="0" fontId="4" fillId="0" borderId="22" xfId="7" applyFont="1" applyFill="1" applyBorder="1" applyAlignment="1" applyProtection="1">
      <alignment horizontal="center" vertical="center"/>
    </xf>
    <xf numFmtId="0" fontId="4" fillId="0" borderId="32" xfId="7" applyFont="1" applyFill="1" applyBorder="1" applyAlignment="1" applyProtection="1">
      <alignment horizontal="center" wrapText="1"/>
    </xf>
    <xf numFmtId="0" fontId="4" fillId="0" borderId="32" xfId="7" applyFont="1" applyFill="1" applyBorder="1" applyAlignment="1" applyProtection="1">
      <alignment horizontal="center"/>
    </xf>
    <xf numFmtId="187" fontId="17" fillId="0" borderId="38" xfId="7" applyNumberFormat="1" applyFont="1" applyFill="1" applyBorder="1" applyAlignment="1" applyProtection="1">
      <alignment horizontal="left" vertical="center"/>
    </xf>
    <xf numFmtId="187" fontId="17" fillId="0" borderId="71" xfId="7" applyNumberFormat="1" applyFont="1" applyFill="1" applyBorder="1" applyAlignment="1" applyProtection="1">
      <alignment horizontal="left" vertical="center"/>
    </xf>
    <xf numFmtId="187" fontId="17" fillId="0" borderId="81" xfId="7" applyNumberFormat="1" applyFont="1" applyFill="1" applyBorder="1" applyAlignment="1" applyProtection="1">
      <alignment horizontal="left" vertical="center"/>
    </xf>
    <xf numFmtId="3" fontId="4" fillId="0" borderId="0" xfId="7" applyNumberFormat="1" applyFont="1" applyFill="1" applyBorder="1" applyAlignment="1" applyProtection="1">
      <alignment horizontal="right" vertical="center" wrapText="1"/>
    </xf>
    <xf numFmtId="188" fontId="4" fillId="0" borderId="0" xfId="7" applyNumberFormat="1" applyFont="1" applyFill="1" applyBorder="1" applyAlignment="1" applyProtection="1">
      <alignment horizontal="center" vertical="center"/>
    </xf>
    <xf numFmtId="0" fontId="4" fillId="0" borderId="20" xfId="7" applyFont="1" applyFill="1" applyBorder="1" applyAlignment="1" applyProtection="1">
      <alignment horizontal="left" vertical="center" wrapText="1"/>
    </xf>
    <xf numFmtId="0" fontId="4" fillId="0" borderId="21" xfId="7" applyFont="1" applyFill="1" applyBorder="1" applyAlignment="1" applyProtection="1">
      <alignment horizontal="left" vertical="center" wrapText="1"/>
    </xf>
    <xf numFmtId="0" fontId="4" fillId="0" borderId="31" xfId="7" applyFont="1" applyFill="1" applyBorder="1" applyAlignment="1" applyProtection="1">
      <alignment vertical="center" wrapText="1"/>
    </xf>
    <xf numFmtId="0" fontId="4" fillId="0" borderId="18" xfId="7" applyFont="1" applyFill="1" applyBorder="1" applyAlignment="1" applyProtection="1">
      <alignment vertical="center" wrapText="1"/>
    </xf>
    <xf numFmtId="0" fontId="4" fillId="0" borderId="22" xfId="7" applyFont="1" applyFill="1" applyBorder="1" applyAlignment="1" applyProtection="1">
      <alignment vertical="center" wrapText="1"/>
    </xf>
    <xf numFmtId="0" fontId="4" fillId="0" borderId="33" xfId="7" applyFont="1" applyFill="1" applyBorder="1" applyAlignment="1" applyProtection="1">
      <alignment vertical="center" wrapText="1"/>
    </xf>
    <xf numFmtId="0" fontId="4" fillId="0" borderId="17" xfId="7" applyFont="1" applyFill="1" applyBorder="1" applyAlignment="1" applyProtection="1">
      <alignment vertical="center" wrapText="1"/>
    </xf>
    <xf numFmtId="0" fontId="4" fillId="0" borderId="21" xfId="7" applyFont="1" applyFill="1" applyBorder="1" applyAlignment="1" applyProtection="1">
      <alignment vertical="center" wrapText="1"/>
    </xf>
    <xf numFmtId="0" fontId="4" fillId="0" borderId="38" xfId="7" applyFont="1" applyFill="1" applyBorder="1" applyAlignment="1" applyProtection="1">
      <alignment horizontal="center" vertical="center"/>
    </xf>
    <xf numFmtId="0" fontId="4" fillId="0" borderId="71" xfId="7" applyFont="1" applyFill="1" applyBorder="1" applyAlignment="1" applyProtection="1">
      <alignment horizontal="center" vertical="center"/>
    </xf>
    <xf numFmtId="0" fontId="4" fillId="0" borderId="81" xfId="7" applyFont="1" applyFill="1" applyBorder="1" applyAlignment="1" applyProtection="1">
      <alignment horizontal="center" vertical="center"/>
    </xf>
    <xf numFmtId="0" fontId="17" fillId="0" borderId="37" xfId="7" applyFont="1" applyFill="1" applyBorder="1" applyAlignment="1" applyProtection="1">
      <alignment vertical="center" wrapText="1"/>
    </xf>
    <xf numFmtId="0" fontId="4" fillId="0" borderId="20" xfId="7" applyFont="1" applyFill="1" applyBorder="1" applyAlignment="1" applyProtection="1">
      <alignment horizontal="left" vertical="top" wrapText="1"/>
    </xf>
    <xf numFmtId="0" fontId="4" fillId="0" borderId="21" xfId="7" applyFont="1" applyFill="1" applyBorder="1" applyAlignment="1" applyProtection="1">
      <alignment horizontal="left" vertical="top" wrapText="1"/>
    </xf>
    <xf numFmtId="187" fontId="4" fillId="0" borderId="31" xfId="7" applyNumberFormat="1" applyFont="1" applyFill="1" applyBorder="1" applyAlignment="1" applyProtection="1">
      <alignment horizontal="left" vertical="center" wrapText="1"/>
    </xf>
    <xf numFmtId="0" fontId="4" fillId="0" borderId="33" xfId="0" applyFont="1" applyFill="1" applyBorder="1" applyAlignment="1" applyProtection="1">
      <alignment vertical="center" wrapText="1"/>
    </xf>
    <xf numFmtId="0" fontId="33" fillId="0" borderId="17" xfId="0" applyFont="1" applyFill="1" applyBorder="1" applyAlignment="1" applyProtection="1">
      <alignment vertical="center" wrapText="1"/>
    </xf>
    <xf numFmtId="0" fontId="33" fillId="0" borderId="21" xfId="0" applyFont="1" applyFill="1" applyBorder="1" applyAlignment="1" applyProtection="1">
      <alignment vertical="center" wrapText="1"/>
    </xf>
    <xf numFmtId="187" fontId="17" fillId="0" borderId="38" xfId="7" applyNumberFormat="1" applyFont="1" applyFill="1" applyBorder="1" applyAlignment="1" applyProtection="1">
      <alignment horizontal="left" vertical="center" wrapText="1"/>
    </xf>
    <xf numFmtId="187" fontId="17" fillId="0" borderId="71" xfId="7" applyNumberFormat="1" applyFont="1" applyFill="1" applyBorder="1" applyAlignment="1" applyProtection="1">
      <alignment horizontal="left" vertical="center" wrapText="1"/>
    </xf>
    <xf numFmtId="187" fontId="17" fillId="0" borderId="81" xfId="7" applyNumberFormat="1" applyFont="1" applyFill="1" applyBorder="1" applyAlignment="1" applyProtection="1">
      <alignment horizontal="left" vertical="center" wrapText="1"/>
    </xf>
    <xf numFmtId="0" fontId="4" fillId="0" borderId="31" xfId="0" applyFont="1" applyFill="1" applyBorder="1" applyAlignment="1" applyProtection="1">
      <alignment vertical="center" wrapText="1"/>
    </xf>
    <xf numFmtId="0" fontId="31" fillId="0" borderId="18" xfId="0" applyFont="1" applyFill="1" applyBorder="1" applyAlignment="1" applyProtection="1">
      <alignment vertical="center" wrapText="1"/>
    </xf>
    <xf numFmtId="0" fontId="31" fillId="0" borderId="22" xfId="0" applyFont="1" applyFill="1" applyBorder="1" applyAlignment="1" applyProtection="1">
      <alignment vertical="center" wrapText="1"/>
    </xf>
    <xf numFmtId="0" fontId="33" fillId="0" borderId="32" xfId="0" applyFont="1" applyFill="1" applyBorder="1" applyAlignment="1" applyProtection="1">
      <alignment wrapText="1"/>
    </xf>
    <xf numFmtId="0" fontId="33" fillId="0" borderId="33" xfId="0" applyFont="1" applyFill="1" applyBorder="1" applyAlignment="1" applyProtection="1">
      <alignment wrapText="1"/>
    </xf>
    <xf numFmtId="0" fontId="17" fillId="0" borderId="33" xfId="0" applyFont="1" applyFill="1" applyBorder="1" applyAlignment="1" applyProtection="1">
      <alignment vertical="center" wrapText="1"/>
    </xf>
    <xf numFmtId="0" fontId="4" fillId="0" borderId="18"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7" applyFont="1" applyFill="1" applyBorder="1" applyAlignment="1" applyProtection="1">
      <alignment horizontal="left" vertical="center" wrapText="1"/>
    </xf>
    <xf numFmtId="0" fontId="4" fillId="0" borderId="17" xfId="7"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3" fontId="4" fillId="0" borderId="20" xfId="7" applyNumberFormat="1" applyFont="1" applyFill="1" applyBorder="1" applyAlignment="1" applyProtection="1">
      <alignment horizontal="right" vertical="center" wrapText="1"/>
    </xf>
    <xf numFmtId="0" fontId="4" fillId="0" borderId="15" xfId="7" applyFont="1" applyFill="1" applyBorder="1" applyAlignment="1" applyProtection="1">
      <alignment horizontal="distributed" vertical="center" wrapText="1"/>
    </xf>
    <xf numFmtId="0" fontId="4" fillId="0" borderId="13" xfId="7" applyFont="1" applyFill="1" applyBorder="1" applyAlignment="1" applyProtection="1">
      <alignment horizontal="distributed" vertical="center" wrapText="1"/>
    </xf>
    <xf numFmtId="3" fontId="4" fillId="0" borderId="13" xfId="7" applyNumberFormat="1" applyFont="1" applyFill="1" applyBorder="1" applyAlignment="1" applyProtection="1">
      <alignment horizontal="right" vertical="center" wrapText="1"/>
    </xf>
    <xf numFmtId="3" fontId="4" fillId="0" borderId="14" xfId="7" applyNumberFormat="1" applyFont="1" applyFill="1" applyBorder="1" applyAlignment="1" applyProtection="1">
      <alignment horizontal="right" vertical="center" wrapText="1"/>
    </xf>
    <xf numFmtId="0" fontId="4" fillId="0" borderId="15" xfId="7" applyFont="1" applyFill="1" applyBorder="1" applyAlignment="1" applyProtection="1">
      <alignment horizontal="center" vertical="center" wrapText="1"/>
    </xf>
    <xf numFmtId="0" fontId="4" fillId="0" borderId="13" xfId="7" applyFont="1" applyFill="1" applyBorder="1" applyAlignment="1" applyProtection="1">
      <alignment horizontal="center" vertical="center" wrapText="1"/>
    </xf>
    <xf numFmtId="0" fontId="4" fillId="0" borderId="14" xfId="7" applyFont="1" applyFill="1" applyBorder="1" applyAlignment="1" applyProtection="1">
      <alignment horizontal="center" vertical="center" wrapText="1"/>
    </xf>
    <xf numFmtId="0" fontId="17" fillId="0" borderId="38" xfId="7" applyFont="1" applyFill="1" applyBorder="1" applyAlignment="1" applyProtection="1">
      <alignment horizontal="left" vertical="center" wrapText="1"/>
    </xf>
    <xf numFmtId="0" fontId="17" fillId="0" borderId="71" xfId="7" applyFont="1" applyFill="1" applyBorder="1" applyAlignment="1" applyProtection="1">
      <alignment horizontal="left" vertical="center"/>
    </xf>
    <xf numFmtId="0" fontId="17" fillId="0" borderId="81" xfId="7" applyFont="1" applyFill="1" applyBorder="1" applyAlignment="1" applyProtection="1">
      <alignment horizontal="left" vertical="center"/>
    </xf>
    <xf numFmtId="189" fontId="4" fillId="0" borderId="38" xfId="7" applyNumberFormat="1" applyFont="1" applyFill="1" applyBorder="1" applyAlignment="1" applyProtection="1">
      <alignment horizontal="center" vertical="center" wrapText="1"/>
    </xf>
    <xf numFmtId="189" fontId="4" fillId="0" borderId="81" xfId="7" applyNumberFormat="1" applyFont="1" applyFill="1" applyBorder="1" applyAlignment="1" applyProtection="1">
      <alignment horizontal="center" vertical="center" wrapText="1"/>
    </xf>
    <xf numFmtId="189" fontId="4" fillId="0" borderId="31" xfId="7" applyNumberFormat="1" applyFont="1" applyFill="1" applyBorder="1" applyAlignment="1" applyProtection="1">
      <alignment horizontal="center" vertical="center" wrapText="1"/>
    </xf>
    <xf numFmtId="189" fontId="4" fillId="0" borderId="32" xfId="7" applyNumberFormat="1" applyFont="1" applyFill="1" applyBorder="1" applyAlignment="1" applyProtection="1">
      <alignment horizontal="center" vertical="center" wrapText="1"/>
    </xf>
    <xf numFmtId="189" fontId="4" fillId="0" borderId="33" xfId="7" applyNumberFormat="1" applyFont="1" applyFill="1" applyBorder="1" applyAlignment="1" applyProtection="1">
      <alignment horizontal="center" vertical="center" wrapText="1"/>
    </xf>
    <xf numFmtId="189" fontId="4" fillId="0" borderId="22" xfId="7" applyNumberFormat="1" applyFont="1" applyFill="1" applyBorder="1" applyAlignment="1" applyProtection="1">
      <alignment horizontal="center" vertical="center" wrapText="1"/>
    </xf>
    <xf numFmtId="189" fontId="4" fillId="0" borderId="20" xfId="7" applyNumberFormat="1" applyFont="1" applyFill="1" applyBorder="1" applyAlignment="1" applyProtection="1">
      <alignment horizontal="center" vertical="center" wrapText="1"/>
    </xf>
    <xf numFmtId="189" fontId="4" fillId="0" borderId="21" xfId="7" applyNumberFormat="1" applyFont="1" applyFill="1" applyBorder="1" applyAlignment="1" applyProtection="1">
      <alignment horizontal="center" vertical="center" wrapText="1"/>
    </xf>
    <xf numFmtId="0" fontId="4" fillId="0" borderId="31" xfId="7" applyFont="1" applyFill="1" applyBorder="1" applyAlignment="1" applyProtection="1">
      <alignment horizontal="left" vertical="center" wrapText="1"/>
    </xf>
    <xf numFmtId="0" fontId="4" fillId="0" borderId="18" xfId="7" applyFont="1" applyFill="1" applyBorder="1" applyAlignment="1" applyProtection="1">
      <alignment horizontal="left" vertical="center" wrapText="1"/>
    </xf>
    <xf numFmtId="0" fontId="4" fillId="0" borderId="22" xfId="7" applyFont="1" applyFill="1" applyBorder="1" applyAlignment="1" applyProtection="1">
      <alignment horizontal="left" vertical="center" wrapText="1"/>
    </xf>
    <xf numFmtId="0" fontId="4" fillId="0" borderId="33" xfId="7" applyFont="1" applyFill="1" applyBorder="1" applyAlignment="1" applyProtection="1">
      <alignment horizontal="left" vertical="center" wrapText="1"/>
    </xf>
    <xf numFmtId="0" fontId="17" fillId="0" borderId="31" xfId="7" applyFont="1" applyFill="1" applyBorder="1" applyAlignment="1" applyProtection="1">
      <alignment vertical="center" wrapText="1"/>
    </xf>
    <xf numFmtId="0" fontId="17" fillId="0" borderId="32" xfId="7" applyFont="1" applyFill="1" applyBorder="1" applyAlignment="1" applyProtection="1">
      <alignment vertical="center" wrapText="1"/>
    </xf>
    <xf numFmtId="0" fontId="17" fillId="0" borderId="22" xfId="7" applyFont="1" applyFill="1" applyBorder="1" applyAlignment="1" applyProtection="1">
      <alignment vertical="center" wrapText="1"/>
    </xf>
    <xf numFmtId="0" fontId="17" fillId="0" borderId="20" xfId="7" applyFont="1" applyFill="1" applyBorder="1" applyAlignment="1" applyProtection="1">
      <alignment vertical="center" wrapText="1"/>
    </xf>
    <xf numFmtId="3" fontId="4" fillId="0" borderId="32" xfId="7" applyNumberFormat="1" applyFont="1" applyFill="1" applyBorder="1" applyAlignment="1" applyProtection="1">
      <alignment horizontal="left" wrapText="1"/>
    </xf>
    <xf numFmtId="189" fontId="4" fillId="0" borderId="20" xfId="7" applyNumberFormat="1" applyFont="1" applyFill="1" applyBorder="1" applyAlignment="1" applyProtection="1">
      <alignment horizontal="center" vertical="top" wrapText="1"/>
    </xf>
    <xf numFmtId="189" fontId="4" fillId="0" borderId="21" xfId="7" applyNumberFormat="1" applyFont="1" applyFill="1" applyBorder="1" applyAlignment="1" applyProtection="1">
      <alignment horizontal="center" vertical="top" wrapText="1"/>
    </xf>
    <xf numFmtId="190" fontId="4" fillId="0" borderId="37" xfId="7" applyNumberFormat="1" applyFont="1" applyFill="1" applyBorder="1" applyAlignment="1" applyProtection="1">
      <alignment horizontal="center" vertical="center" wrapText="1"/>
    </xf>
    <xf numFmtId="190" fontId="4" fillId="0" borderId="15" xfId="7" applyNumberFormat="1" applyFont="1" applyFill="1" applyBorder="1" applyAlignment="1" applyProtection="1">
      <alignment horizontal="center" vertical="center" wrapText="1"/>
    </xf>
    <xf numFmtId="189" fontId="4" fillId="0" borderId="37" xfId="7" applyNumberFormat="1" applyFont="1" applyFill="1" applyBorder="1" applyAlignment="1" applyProtection="1">
      <alignment horizontal="center" vertical="center" wrapText="1"/>
    </xf>
    <xf numFmtId="189" fontId="4" fillId="0" borderId="15" xfId="7" applyNumberFormat="1" applyFont="1" applyFill="1" applyBorder="1" applyAlignment="1" applyProtection="1">
      <alignment horizontal="center" vertical="center" wrapText="1"/>
    </xf>
    <xf numFmtId="0" fontId="4" fillId="0" borderId="37" xfId="7" applyFont="1" applyFill="1" applyBorder="1" applyAlignment="1" applyProtection="1">
      <alignment horizontal="center" vertical="center"/>
    </xf>
    <xf numFmtId="3" fontId="4" fillId="0" borderId="37" xfId="7" applyNumberFormat="1" applyFont="1" applyFill="1" applyBorder="1" applyAlignment="1" applyProtection="1">
      <alignment horizontal="center" vertical="center" wrapText="1"/>
    </xf>
    <xf numFmtId="3" fontId="4" fillId="0" borderId="15" xfId="7" applyNumberFormat="1" applyFont="1" applyFill="1" applyBorder="1" applyAlignment="1" applyProtection="1">
      <alignment horizontal="center" vertical="center" wrapText="1"/>
    </xf>
    <xf numFmtId="0" fontId="4" fillId="0" borderId="0" xfId="7" applyFont="1" applyFill="1" applyBorder="1" applyAlignment="1" applyProtection="1">
      <alignment horizontal="left" vertical="center"/>
    </xf>
    <xf numFmtId="0" fontId="17" fillId="0" borderId="71" xfId="7"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14" xfId="7" applyFont="1" applyFill="1" applyBorder="1" applyAlignment="1" applyProtection="1">
      <alignment horizontal="left" vertical="center" wrapText="1"/>
    </xf>
  </cellXfs>
  <cellStyles count="9">
    <cellStyle name="パーセント 2 2" xfId="4"/>
    <cellStyle name="パーセント 3" xfId="5"/>
    <cellStyle name="桁区切り" xfId="1" builtinId="6"/>
    <cellStyle name="桁区切り 3" xfId="6"/>
    <cellStyle name="標準" xfId="0" builtinId="0"/>
    <cellStyle name="標準 2 3" xfId="7"/>
    <cellStyle name="標準 4 2" xfId="8"/>
    <cellStyle name="標準 7" xfId="3"/>
    <cellStyle name="標準 8" xfId="2"/>
  </cellStyles>
  <dxfs count="55">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9"/>
  <sheetViews>
    <sheetView tabSelected="1" view="pageBreakPreview" zoomScaleNormal="100" zoomScaleSheetLayoutView="100" workbookViewId="0">
      <selection activeCell="G15" sqref="G15"/>
    </sheetView>
  </sheetViews>
  <sheetFormatPr defaultRowHeight="18.75"/>
  <cols>
    <col min="1" max="1" width="2.75" style="4" customWidth="1"/>
    <col min="2" max="2" width="3.625" style="4" customWidth="1"/>
    <col min="3" max="32" width="2.75" style="4" customWidth="1"/>
    <col min="33" max="33" width="3" style="4" customWidth="1"/>
    <col min="34" max="34" width="6.5" style="4" customWidth="1"/>
    <col min="35" max="36" width="31.375" style="4" customWidth="1"/>
    <col min="37" max="51" width="9" style="4" hidden="1" customWidth="1"/>
    <col min="52" max="52" width="9" style="4" customWidth="1"/>
    <col min="53" max="16384" width="9" style="4"/>
  </cols>
  <sheetData>
    <row r="1" spans="1:51" ht="19.5" thickBot="1">
      <c r="A1" s="1"/>
      <c r="B1" s="1"/>
      <c r="C1" s="1"/>
      <c r="D1" s="1"/>
      <c r="E1" s="1"/>
      <c r="F1" s="1"/>
      <c r="G1" s="1"/>
      <c r="H1" s="1"/>
      <c r="I1" s="1"/>
      <c r="J1" s="1"/>
      <c r="K1" s="1"/>
      <c r="L1" s="1"/>
      <c r="M1" s="1"/>
      <c r="N1" s="1"/>
      <c r="O1" s="1"/>
      <c r="P1" s="1"/>
      <c r="Q1" s="1"/>
      <c r="R1" s="2"/>
      <c r="S1" s="212"/>
      <c r="T1" s="212"/>
      <c r="U1" s="1"/>
      <c r="V1" s="3"/>
      <c r="W1" s="3"/>
      <c r="X1" s="3"/>
      <c r="Y1" s="3"/>
      <c r="Z1" s="3"/>
      <c r="AA1" s="213">
        <f ca="1">TODAY()</f>
        <v>44881</v>
      </c>
      <c r="AB1" s="213"/>
      <c r="AC1" s="213"/>
      <c r="AD1" s="213"/>
      <c r="AE1" s="213"/>
      <c r="AF1" s="213"/>
      <c r="AL1" s="5"/>
      <c r="AM1" s="6"/>
      <c r="AN1" s="6"/>
      <c r="AO1" s="5" t="s">
        <v>0</v>
      </c>
      <c r="AP1" s="5"/>
      <c r="AV1" s="4" t="s">
        <v>1</v>
      </c>
      <c r="AX1" s="4" t="s">
        <v>2</v>
      </c>
    </row>
    <row r="2" spans="1:51" ht="14.25" customHeight="1">
      <c r="A2" s="1"/>
      <c r="B2" s="214" t="s">
        <v>3</v>
      </c>
      <c r="C2" s="215"/>
      <c r="D2" s="215"/>
      <c r="E2" s="215"/>
      <c r="F2" s="215"/>
      <c r="G2" s="216"/>
      <c r="H2" s="1"/>
      <c r="I2" s="1"/>
      <c r="J2" s="1"/>
      <c r="K2" s="1"/>
      <c r="L2" s="1"/>
      <c r="M2" s="1"/>
      <c r="N2" s="1"/>
      <c r="O2" s="1"/>
      <c r="P2" s="1"/>
      <c r="Q2" s="1"/>
      <c r="R2" s="223" t="s">
        <v>4</v>
      </c>
      <c r="S2" s="224"/>
      <c r="T2" s="224"/>
      <c r="U2" s="225"/>
      <c r="V2" s="226" t="s">
        <v>5</v>
      </c>
      <c r="W2" s="227"/>
      <c r="X2" s="227"/>
      <c r="Y2" s="228"/>
      <c r="Z2" s="228"/>
      <c r="AA2" s="228"/>
      <c r="AB2" s="228"/>
      <c r="AC2" s="228"/>
      <c r="AD2" s="227" t="s">
        <v>6</v>
      </c>
      <c r="AE2" s="227"/>
      <c r="AF2" s="229"/>
      <c r="AL2" s="5"/>
      <c r="AM2" s="6"/>
      <c r="AN2" s="6"/>
      <c r="AO2" s="5">
        <v>1</v>
      </c>
      <c r="AP2" s="5">
        <v>15</v>
      </c>
      <c r="AW2" s="4" t="s">
        <v>7</v>
      </c>
      <c r="AY2" s="4">
        <v>0</v>
      </c>
    </row>
    <row r="3" spans="1:51" ht="14.25" customHeight="1">
      <c r="A3" s="1"/>
      <c r="B3" s="217"/>
      <c r="C3" s="218"/>
      <c r="D3" s="218"/>
      <c r="E3" s="218"/>
      <c r="F3" s="218"/>
      <c r="G3" s="219"/>
      <c r="H3" s="1"/>
      <c r="I3" s="1"/>
      <c r="J3" s="1"/>
      <c r="K3" s="1"/>
      <c r="L3" s="1"/>
      <c r="M3" s="1"/>
      <c r="N3" s="1"/>
      <c r="O3" s="1"/>
      <c r="P3" s="1"/>
      <c r="Q3" s="1"/>
      <c r="R3" s="230" t="s">
        <v>8</v>
      </c>
      <c r="S3" s="231"/>
      <c r="T3" s="231"/>
      <c r="U3" s="232"/>
      <c r="V3" s="233" t="s">
        <v>9</v>
      </c>
      <c r="W3" s="234"/>
      <c r="X3" s="234"/>
      <c r="Y3" s="234"/>
      <c r="Z3" s="234"/>
      <c r="AA3" s="234"/>
      <c r="AB3" s="234"/>
      <c r="AC3" s="234"/>
      <c r="AD3" s="234"/>
      <c r="AE3" s="234"/>
      <c r="AF3" s="235"/>
      <c r="AL3" s="5"/>
      <c r="AM3" s="6"/>
      <c r="AN3" s="6"/>
      <c r="AO3" s="7">
        <v>16</v>
      </c>
      <c r="AP3" s="7">
        <v>25</v>
      </c>
      <c r="AW3" s="4" t="s">
        <v>10</v>
      </c>
      <c r="AY3" s="4">
        <v>2</v>
      </c>
    </row>
    <row r="4" spans="1:51" ht="14.25" customHeight="1">
      <c r="A4" s="1"/>
      <c r="B4" s="217"/>
      <c r="C4" s="218"/>
      <c r="D4" s="218"/>
      <c r="E4" s="218"/>
      <c r="F4" s="218"/>
      <c r="G4" s="219"/>
      <c r="H4" s="1"/>
      <c r="I4" s="1"/>
      <c r="J4" s="1"/>
      <c r="K4" s="1"/>
      <c r="L4" s="1"/>
      <c r="M4" s="1"/>
      <c r="N4" s="1"/>
      <c r="O4" s="1"/>
      <c r="P4" s="1"/>
      <c r="Q4" s="1"/>
      <c r="R4" s="230" t="s">
        <v>11</v>
      </c>
      <c r="S4" s="231"/>
      <c r="T4" s="231"/>
      <c r="U4" s="232"/>
      <c r="V4" s="254"/>
      <c r="W4" s="255"/>
      <c r="X4" s="255"/>
      <c r="Y4" s="255"/>
      <c r="Z4" s="255"/>
      <c r="AA4" s="255"/>
      <c r="AB4" s="255"/>
      <c r="AC4" s="255"/>
      <c r="AD4" s="255"/>
      <c r="AE4" s="255"/>
      <c r="AF4" s="256"/>
      <c r="AL4" s="5"/>
      <c r="AO4" s="7">
        <v>26</v>
      </c>
      <c r="AP4" s="7">
        <v>35</v>
      </c>
      <c r="AT4" s="8" t="s">
        <v>12</v>
      </c>
      <c r="AU4" s="6" t="e">
        <f>$AA$16&amp;AT4</f>
        <v>#N/A</v>
      </c>
      <c r="AY4" s="4">
        <v>3</v>
      </c>
    </row>
    <row r="5" spans="1:51" ht="14.25" customHeight="1">
      <c r="A5" s="1"/>
      <c r="B5" s="217"/>
      <c r="C5" s="218"/>
      <c r="D5" s="218"/>
      <c r="E5" s="218"/>
      <c r="F5" s="218"/>
      <c r="G5" s="219"/>
      <c r="H5" s="1"/>
      <c r="I5" s="1"/>
      <c r="J5" s="1"/>
      <c r="K5" s="1"/>
      <c r="L5" s="1"/>
      <c r="M5" s="1"/>
      <c r="N5" s="1"/>
      <c r="O5" s="1"/>
      <c r="P5" s="1"/>
      <c r="Q5" s="1"/>
      <c r="R5" s="257" t="s">
        <v>13</v>
      </c>
      <c r="S5" s="258"/>
      <c r="T5" s="258"/>
      <c r="U5" s="259"/>
      <c r="V5" s="263"/>
      <c r="W5" s="264"/>
      <c r="X5" s="264"/>
      <c r="Y5" s="264"/>
      <c r="Z5" s="264"/>
      <c r="AA5" s="264"/>
      <c r="AB5" s="264"/>
      <c r="AC5" s="264"/>
      <c r="AD5" s="264"/>
      <c r="AE5" s="264"/>
      <c r="AF5" s="265"/>
      <c r="AL5" s="5"/>
      <c r="AO5" s="7"/>
      <c r="AP5" s="7"/>
      <c r="AT5" s="8"/>
      <c r="AU5" s="6"/>
      <c r="AY5" s="4">
        <v>4</v>
      </c>
    </row>
    <row r="6" spans="1:51" ht="14.25" customHeight="1">
      <c r="A6" s="1"/>
      <c r="B6" s="217"/>
      <c r="C6" s="218"/>
      <c r="D6" s="218"/>
      <c r="E6" s="218"/>
      <c r="F6" s="218"/>
      <c r="G6" s="219"/>
      <c r="H6" s="1"/>
      <c r="I6" s="1"/>
      <c r="J6" s="1"/>
      <c r="K6" s="1"/>
      <c r="L6" s="1"/>
      <c r="M6" s="1"/>
      <c r="N6" s="1"/>
      <c r="O6" s="1"/>
      <c r="P6" s="1"/>
      <c r="Q6" s="1"/>
      <c r="R6" s="260"/>
      <c r="S6" s="261"/>
      <c r="T6" s="261"/>
      <c r="U6" s="262"/>
      <c r="V6" s="266"/>
      <c r="W6" s="267"/>
      <c r="X6" s="267"/>
      <c r="Y6" s="267"/>
      <c r="Z6" s="267"/>
      <c r="AA6" s="267"/>
      <c r="AB6" s="267"/>
      <c r="AC6" s="267"/>
      <c r="AD6" s="267"/>
      <c r="AE6" s="267"/>
      <c r="AF6" s="268"/>
      <c r="AL6" s="5"/>
      <c r="AO6" s="7">
        <v>36</v>
      </c>
      <c r="AP6" s="7">
        <v>45</v>
      </c>
      <c r="AT6" s="9" t="s">
        <v>14</v>
      </c>
      <c r="AU6" s="6" t="e">
        <f>$AA$16&amp;AT6</f>
        <v>#N/A</v>
      </c>
      <c r="AY6" s="4">
        <v>5</v>
      </c>
    </row>
    <row r="7" spans="1:51" ht="15" customHeight="1" thickBot="1">
      <c r="A7" s="1"/>
      <c r="B7" s="220"/>
      <c r="C7" s="221"/>
      <c r="D7" s="221"/>
      <c r="E7" s="221"/>
      <c r="F7" s="221"/>
      <c r="G7" s="222"/>
      <c r="H7" s="1"/>
      <c r="I7" s="1"/>
      <c r="J7" s="1"/>
      <c r="K7" s="1"/>
      <c r="L7" s="1"/>
      <c r="M7" s="1"/>
      <c r="N7" s="1"/>
      <c r="O7" s="1"/>
      <c r="P7" s="1"/>
      <c r="Q7" s="1"/>
      <c r="R7" s="269" t="s">
        <v>15</v>
      </c>
      <c r="S7" s="270"/>
      <c r="T7" s="270"/>
      <c r="U7" s="271"/>
      <c r="V7" s="272"/>
      <c r="W7" s="273"/>
      <c r="X7" s="273"/>
      <c r="Y7" s="273"/>
      <c r="Z7" s="273"/>
      <c r="AA7" s="273"/>
      <c r="AB7" s="273"/>
      <c r="AC7" s="273"/>
      <c r="AD7" s="273"/>
      <c r="AE7" s="273"/>
      <c r="AF7" s="274"/>
      <c r="AL7" s="5"/>
      <c r="AO7" s="7">
        <v>46</v>
      </c>
      <c r="AP7" s="7">
        <v>60</v>
      </c>
      <c r="AT7" s="9"/>
      <c r="AU7" s="6"/>
      <c r="AY7" s="4">
        <v>6</v>
      </c>
    </row>
    <row r="8" spans="1:51" ht="6" customHeight="1">
      <c r="A8" s="1"/>
      <c r="B8" s="1"/>
      <c r="C8" s="1"/>
      <c r="D8" s="1"/>
      <c r="E8" s="1"/>
      <c r="F8" s="1"/>
      <c r="G8" s="1"/>
      <c r="H8" s="1"/>
      <c r="I8" s="1"/>
      <c r="J8" s="1"/>
      <c r="K8" s="1"/>
      <c r="L8" s="1"/>
      <c r="M8" s="1"/>
      <c r="N8" s="1"/>
      <c r="O8" s="1"/>
      <c r="P8" s="1"/>
      <c r="Q8" s="1"/>
      <c r="R8" s="275"/>
      <c r="S8" s="275"/>
      <c r="T8" s="275"/>
      <c r="U8" s="275"/>
      <c r="V8" s="276"/>
      <c r="W8" s="276"/>
      <c r="X8" s="276"/>
      <c r="Y8" s="276"/>
      <c r="Z8" s="276"/>
      <c r="AA8" s="276"/>
      <c r="AB8" s="276"/>
      <c r="AC8" s="276"/>
      <c r="AD8" s="276"/>
      <c r="AE8" s="276"/>
      <c r="AF8" s="276"/>
      <c r="AL8" s="5"/>
      <c r="AO8" s="7">
        <v>61</v>
      </c>
      <c r="AP8" s="7">
        <v>75</v>
      </c>
      <c r="AT8" s="9"/>
      <c r="AU8" s="6"/>
      <c r="AY8" s="4">
        <v>7</v>
      </c>
    </row>
    <row r="9" spans="1:51"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76</v>
      </c>
      <c r="AP9" s="7">
        <v>90</v>
      </c>
      <c r="AT9" s="9"/>
      <c r="AU9" s="6"/>
    </row>
    <row r="10" spans="1:51" ht="21">
      <c r="A10" s="236" t="s">
        <v>16</v>
      </c>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10"/>
      <c r="AH10" s="10"/>
      <c r="AI10" s="10"/>
      <c r="AJ10" s="10"/>
      <c r="AL10" s="5"/>
      <c r="AM10" s="9"/>
      <c r="AN10" s="6"/>
      <c r="AO10" s="7">
        <v>91</v>
      </c>
      <c r="AP10" s="7">
        <v>105</v>
      </c>
    </row>
    <row r="11" spans="1:51"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106</v>
      </c>
      <c r="AP11" s="7">
        <v>120</v>
      </c>
    </row>
    <row r="12" spans="1:51">
      <c r="A12" s="11" t="s">
        <v>17</v>
      </c>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4"/>
      <c r="AC12" s="15"/>
      <c r="AD12" s="15"/>
      <c r="AE12" s="16"/>
      <c r="AF12" s="17"/>
      <c r="AL12" s="5"/>
      <c r="AM12" s="6"/>
      <c r="AN12" s="6"/>
      <c r="AO12" s="7">
        <v>121</v>
      </c>
      <c r="AP12" s="7">
        <v>135</v>
      </c>
    </row>
    <row r="13" spans="1:51">
      <c r="A13" s="237" t="s">
        <v>18</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9"/>
      <c r="AL13" s="5"/>
      <c r="AM13" s="6"/>
      <c r="AN13" s="6"/>
      <c r="AO13" s="7">
        <v>136</v>
      </c>
      <c r="AP13" s="7">
        <v>150</v>
      </c>
    </row>
    <row r="14" spans="1:51">
      <c r="A14" s="18" t="s">
        <v>19</v>
      </c>
      <c r="B14" s="19"/>
      <c r="C14" s="20"/>
      <c r="D14" s="20"/>
      <c r="E14" s="20"/>
      <c r="F14" s="20"/>
      <c r="G14" s="20"/>
      <c r="H14" s="20"/>
      <c r="I14" s="20"/>
      <c r="J14" s="20"/>
      <c r="K14" s="20"/>
      <c r="L14" s="20"/>
      <c r="M14" s="21"/>
      <c r="N14" s="20"/>
      <c r="O14" s="20"/>
      <c r="P14" s="20"/>
      <c r="Q14" s="20"/>
      <c r="R14" s="20"/>
      <c r="S14" s="20"/>
      <c r="T14" s="20"/>
      <c r="U14" s="20"/>
      <c r="V14" s="20"/>
      <c r="W14" s="20"/>
      <c r="X14" s="20"/>
      <c r="Y14" s="20"/>
      <c r="Z14" s="20"/>
      <c r="AA14" s="20"/>
      <c r="AB14" s="22"/>
      <c r="AC14" s="20"/>
      <c r="AD14" s="20"/>
      <c r="AE14" s="23"/>
      <c r="AF14" s="24"/>
      <c r="AL14" s="5"/>
      <c r="AM14" s="6"/>
      <c r="AN14" s="6"/>
      <c r="AO14" s="7">
        <v>151</v>
      </c>
      <c r="AP14" s="7">
        <v>180</v>
      </c>
    </row>
    <row r="15" spans="1:51"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181</v>
      </c>
      <c r="AP15" s="7">
        <v>210</v>
      </c>
    </row>
    <row r="16" spans="1:51" ht="27.75" customHeight="1" thickBot="1">
      <c r="A16" s="1"/>
      <c r="B16" s="240" t="s">
        <v>20</v>
      </c>
      <c r="C16" s="241"/>
      <c r="D16" s="241"/>
      <c r="E16" s="241"/>
      <c r="F16" s="242"/>
      <c r="G16" s="243"/>
      <c r="H16" s="244"/>
      <c r="I16" s="244"/>
      <c r="J16" s="244"/>
      <c r="K16" s="245"/>
      <c r="L16" s="246" t="s">
        <v>21</v>
      </c>
      <c r="M16" s="241"/>
      <c r="N16" s="241"/>
      <c r="O16" s="241"/>
      <c r="P16" s="242"/>
      <c r="Q16" s="247"/>
      <c r="R16" s="248"/>
      <c r="S16" s="248"/>
      <c r="T16" s="248"/>
      <c r="U16" s="249"/>
      <c r="V16" s="246" t="s">
        <v>22</v>
      </c>
      <c r="W16" s="241"/>
      <c r="X16" s="241"/>
      <c r="Y16" s="241"/>
      <c r="Z16" s="250"/>
      <c r="AA16" s="251" t="e">
        <f>VLOOKUP(Q16,定員,2,1)</f>
        <v>#N/A</v>
      </c>
      <c r="AB16" s="252"/>
      <c r="AC16" s="252"/>
      <c r="AD16" s="252"/>
      <c r="AE16" s="253"/>
      <c r="AF16" s="1"/>
      <c r="AL16" s="5"/>
      <c r="AM16" s="5"/>
      <c r="AN16" s="5"/>
      <c r="AO16" s="7">
        <v>211</v>
      </c>
      <c r="AP16" s="7">
        <v>240</v>
      </c>
    </row>
    <row r="17" spans="1:42" ht="5.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L17" s="5"/>
      <c r="AM17" s="5"/>
      <c r="AN17" s="5"/>
      <c r="AO17" s="7">
        <v>241</v>
      </c>
      <c r="AP17" s="7">
        <v>270</v>
      </c>
    </row>
    <row r="18" spans="1:42" ht="3.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6"/>
      <c r="AN18" s="6"/>
      <c r="AO18" s="7">
        <v>271</v>
      </c>
      <c r="AP18" s="7">
        <v>300</v>
      </c>
    </row>
    <row r="19" spans="1:42" ht="7.5" customHeight="1">
      <c r="A19" s="1"/>
      <c r="B19" s="1"/>
      <c r="C19" s="1"/>
      <c r="D19" s="1"/>
      <c r="E19" s="1"/>
      <c r="F19" s="1"/>
      <c r="G19" s="293" t="s">
        <v>23</v>
      </c>
      <c r="H19" s="293"/>
      <c r="I19" s="293"/>
      <c r="J19" s="293"/>
      <c r="K19" s="293"/>
      <c r="L19" s="295" t="s">
        <v>24</v>
      </c>
      <c r="M19" s="295"/>
      <c r="N19" s="295"/>
      <c r="O19" s="295"/>
      <c r="P19" s="295"/>
      <c r="Q19" s="296" t="s">
        <v>25</v>
      </c>
      <c r="R19" s="297"/>
      <c r="S19" s="297"/>
      <c r="T19" s="297"/>
      <c r="U19" s="297"/>
      <c r="V19" s="25"/>
      <c r="W19" s="25"/>
      <c r="X19" s="26"/>
      <c r="Y19" s="27"/>
      <c r="Z19" s="28"/>
      <c r="AA19" s="1"/>
      <c r="AB19" s="1"/>
      <c r="AC19" s="1"/>
      <c r="AD19" s="1"/>
      <c r="AE19" s="1"/>
      <c r="AF19" s="1"/>
      <c r="AL19" s="7"/>
      <c r="AM19" s="5"/>
      <c r="AN19" s="5"/>
      <c r="AO19" s="7">
        <v>301</v>
      </c>
      <c r="AP19" s="7">
        <v>330</v>
      </c>
    </row>
    <row r="20" spans="1:42" ht="21" customHeight="1" thickBot="1">
      <c r="A20" s="1"/>
      <c r="B20" s="1"/>
      <c r="C20" s="1"/>
      <c r="D20" s="1"/>
      <c r="E20" s="1"/>
      <c r="F20" s="1"/>
      <c r="G20" s="294"/>
      <c r="H20" s="294"/>
      <c r="I20" s="294"/>
      <c r="J20" s="294"/>
      <c r="K20" s="294"/>
      <c r="L20" s="295"/>
      <c r="M20" s="295"/>
      <c r="N20" s="295"/>
      <c r="O20" s="295"/>
      <c r="P20" s="295"/>
      <c r="Q20" s="298"/>
      <c r="R20" s="299"/>
      <c r="S20" s="299"/>
      <c r="T20" s="299"/>
      <c r="U20" s="299"/>
      <c r="V20" s="300" t="s">
        <v>26</v>
      </c>
      <c r="W20" s="300"/>
      <c r="X20" s="300"/>
      <c r="Y20" s="300"/>
      <c r="Z20" s="300"/>
      <c r="AA20" s="1"/>
      <c r="AB20" s="1"/>
      <c r="AC20" s="1"/>
      <c r="AD20" s="1"/>
      <c r="AE20" s="1"/>
      <c r="AF20" s="1"/>
    </row>
    <row r="21" spans="1:42" ht="30.75" customHeight="1" thickBot="1">
      <c r="A21" s="1"/>
      <c r="B21" s="1"/>
      <c r="C21" s="1"/>
      <c r="D21" s="1"/>
      <c r="E21" s="1"/>
      <c r="F21" s="1"/>
      <c r="G21" s="301">
        <v>12</v>
      </c>
      <c r="H21" s="302"/>
      <c r="I21" s="302"/>
      <c r="J21" s="302"/>
      <c r="K21" s="303"/>
      <c r="L21" s="291">
        <f>VLOOKUP(G16,平均勤続年数,3)</f>
        <v>2</v>
      </c>
      <c r="M21" s="292"/>
      <c r="N21" s="292"/>
      <c r="O21" s="292"/>
      <c r="P21" s="292"/>
      <c r="Q21" s="291">
        <f>IF(V21="○",VLOOKUP($G$16,平均勤続年数,4),VLOOKUP($G$16,平均勤続年数,4)-2)</f>
        <v>4</v>
      </c>
      <c r="R21" s="292"/>
      <c r="S21" s="292"/>
      <c r="T21" s="292"/>
      <c r="U21" s="292"/>
      <c r="V21" s="304"/>
      <c r="W21" s="305"/>
      <c r="X21" s="305"/>
      <c r="Y21" s="305"/>
      <c r="Z21" s="306"/>
      <c r="AA21" s="1"/>
      <c r="AB21" s="1"/>
      <c r="AC21" s="1"/>
      <c r="AD21" s="1"/>
      <c r="AE21" s="1"/>
      <c r="AF21" s="1"/>
    </row>
    <row r="22" spans="1:42" ht="9.9499999999999993" customHeight="1">
      <c r="A22" s="1"/>
      <c r="B22" s="1"/>
      <c r="C22" s="1"/>
      <c r="D22" s="1"/>
      <c r="E22" s="1"/>
      <c r="F22" s="29"/>
      <c r="G22" s="1"/>
      <c r="H22" s="1"/>
      <c r="I22" s="1"/>
      <c r="J22" s="1"/>
      <c r="K22" s="1"/>
      <c r="L22" s="29"/>
      <c r="M22" s="29"/>
      <c r="N22" s="29"/>
      <c r="O22" s="29"/>
      <c r="P22" s="29"/>
      <c r="Q22" s="29"/>
      <c r="R22" s="29"/>
      <c r="S22" s="29"/>
      <c r="T22" s="29"/>
      <c r="U22" s="29"/>
      <c r="V22" s="1"/>
      <c r="W22" s="1"/>
      <c r="X22" s="1"/>
      <c r="Y22" s="1"/>
      <c r="Z22" s="1"/>
      <c r="AA22" s="29"/>
      <c r="AB22" s="1"/>
      <c r="AC22" s="1"/>
      <c r="AD22" s="1"/>
      <c r="AE22" s="1"/>
      <c r="AF22" s="1"/>
    </row>
    <row r="23" spans="1:42" s="1" customFormat="1" ht="30.75" customHeight="1" thickBot="1">
      <c r="G23" s="277" t="s">
        <v>27</v>
      </c>
      <c r="H23" s="277"/>
      <c r="I23" s="277"/>
      <c r="J23" s="277"/>
      <c r="K23" s="277"/>
      <c r="L23" s="278" t="s">
        <v>28</v>
      </c>
      <c r="M23" s="278"/>
      <c r="N23" s="278"/>
      <c r="O23" s="278"/>
      <c r="P23" s="278"/>
      <c r="Q23" s="279" t="s">
        <v>29</v>
      </c>
      <c r="R23" s="278"/>
      <c r="S23" s="278"/>
      <c r="T23" s="278"/>
      <c r="U23" s="280"/>
      <c r="V23" s="281" t="s">
        <v>30</v>
      </c>
      <c r="W23" s="282"/>
      <c r="X23" s="282"/>
      <c r="Y23" s="282"/>
      <c r="Z23" s="282"/>
    </row>
    <row r="24" spans="1:42" s="1" customFormat="1" ht="30.75" customHeight="1" thickBot="1">
      <c r="G24" s="283"/>
      <c r="H24" s="284"/>
      <c r="I24" s="284"/>
      <c r="J24" s="284"/>
      <c r="K24" s="284"/>
      <c r="L24" s="285"/>
      <c r="M24" s="286"/>
      <c r="N24" s="286"/>
      <c r="O24" s="286"/>
      <c r="P24" s="287"/>
      <c r="Q24" s="288"/>
      <c r="R24" s="289"/>
      <c r="S24" s="289"/>
      <c r="T24" s="289"/>
      <c r="U24" s="290"/>
      <c r="V24" s="291">
        <f>IF(Q21-Q24&gt;=0,Q21-Q24,0)</f>
        <v>4</v>
      </c>
      <c r="W24" s="292"/>
      <c r="X24" s="292"/>
      <c r="Y24" s="292"/>
      <c r="Z24" s="292"/>
    </row>
    <row r="25" spans="1:42" s="6" customFormat="1" ht="18" customHeight="1">
      <c r="A25" s="30" t="s">
        <v>31</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1"/>
      <c r="AF25" s="32"/>
      <c r="AG25" s="33"/>
    </row>
    <row r="26" spans="1:42" s="6" customFormat="1" ht="32.25" customHeight="1">
      <c r="A26" s="307" t="s">
        <v>32</v>
      </c>
      <c r="B26" s="307"/>
      <c r="C26" s="307"/>
      <c r="D26" s="307"/>
      <c r="E26" s="307"/>
      <c r="F26" s="307"/>
      <c r="G26" s="307"/>
      <c r="H26" s="307"/>
      <c r="I26" s="307"/>
      <c r="J26" s="307"/>
      <c r="K26" s="307"/>
      <c r="L26" s="307"/>
      <c r="M26" s="308" t="e">
        <f>ROUNDDOWN(M58,-3)</f>
        <v>#N/A</v>
      </c>
      <c r="N26" s="308"/>
      <c r="O26" s="308"/>
      <c r="P26" s="308"/>
      <c r="Q26" s="308"/>
      <c r="R26" s="308"/>
      <c r="S26" s="308"/>
      <c r="T26" s="308"/>
      <c r="U26" s="308"/>
      <c r="V26" s="308"/>
      <c r="W26" s="308"/>
      <c r="X26" s="308"/>
      <c r="Y26" s="308"/>
      <c r="Z26" s="308"/>
      <c r="AA26" s="308"/>
      <c r="AB26" s="308"/>
      <c r="AC26" s="308"/>
      <c r="AD26" s="308"/>
      <c r="AE26" s="308"/>
      <c r="AF26" s="308"/>
      <c r="AG26" s="33"/>
    </row>
    <row r="27" spans="1:42" s="35" customFormat="1" ht="32.25" customHeight="1">
      <c r="A27" s="309" t="s">
        <v>33</v>
      </c>
      <c r="B27" s="309"/>
      <c r="C27" s="309"/>
      <c r="D27" s="309"/>
      <c r="E27" s="309"/>
      <c r="F27" s="309"/>
      <c r="G27" s="309"/>
      <c r="H27" s="309"/>
      <c r="I27" s="309"/>
      <c r="J27" s="309"/>
      <c r="K27" s="309"/>
      <c r="L27" s="309"/>
      <c r="M27" s="310" t="e">
        <f>ROUNDDOWN(M59,-3)</f>
        <v>#N/A</v>
      </c>
      <c r="N27" s="310"/>
      <c r="O27" s="310"/>
      <c r="P27" s="310"/>
      <c r="Q27" s="310"/>
      <c r="R27" s="310"/>
      <c r="S27" s="310"/>
      <c r="T27" s="310"/>
      <c r="U27" s="310"/>
      <c r="V27" s="310"/>
      <c r="W27" s="310"/>
      <c r="X27" s="310"/>
      <c r="Y27" s="310"/>
      <c r="Z27" s="310"/>
      <c r="AA27" s="310"/>
      <c r="AB27" s="310"/>
      <c r="AC27" s="310"/>
      <c r="AD27" s="310"/>
      <c r="AE27" s="310"/>
      <c r="AF27" s="310"/>
      <c r="AG27" s="34"/>
    </row>
    <row r="28" spans="1:42">
      <c r="A28" s="311" t="s">
        <v>34</v>
      </c>
      <c r="B28" s="312"/>
      <c r="C28" s="312"/>
      <c r="D28" s="312"/>
      <c r="E28" s="312"/>
      <c r="F28" s="312"/>
      <c r="G28" s="312"/>
      <c r="H28" s="312"/>
      <c r="I28" s="312"/>
      <c r="J28" s="312"/>
      <c r="K28" s="315" t="s">
        <v>35</v>
      </c>
      <c r="L28" s="316"/>
      <c r="M28" s="319" t="s">
        <v>36</v>
      </c>
      <c r="N28" s="319"/>
      <c r="O28" s="319"/>
      <c r="P28" s="319"/>
      <c r="Q28" s="319"/>
      <c r="R28" s="319"/>
      <c r="S28" s="319"/>
      <c r="T28" s="319"/>
      <c r="U28" s="319"/>
      <c r="V28" s="319"/>
      <c r="W28" s="319"/>
      <c r="X28" s="319"/>
      <c r="Y28" s="319"/>
      <c r="Z28" s="319"/>
      <c r="AA28" s="319"/>
      <c r="AB28" s="319"/>
      <c r="AC28" s="319"/>
      <c r="AD28" s="319"/>
      <c r="AE28" s="319"/>
      <c r="AF28" s="319"/>
    </row>
    <row r="29" spans="1:42">
      <c r="A29" s="313"/>
      <c r="B29" s="314"/>
      <c r="C29" s="314"/>
      <c r="D29" s="314"/>
      <c r="E29" s="314"/>
      <c r="F29" s="314"/>
      <c r="G29" s="314"/>
      <c r="H29" s="314"/>
      <c r="I29" s="314"/>
      <c r="J29" s="314"/>
      <c r="K29" s="317"/>
      <c r="L29" s="318"/>
      <c r="M29" s="319"/>
      <c r="N29" s="319"/>
      <c r="O29" s="319"/>
      <c r="P29" s="319"/>
      <c r="Q29" s="319"/>
      <c r="R29" s="319"/>
      <c r="S29" s="319"/>
      <c r="T29" s="319"/>
      <c r="U29" s="319"/>
      <c r="V29" s="319"/>
      <c r="W29" s="319"/>
      <c r="X29" s="319"/>
      <c r="Y29" s="319"/>
      <c r="Z29" s="319"/>
      <c r="AA29" s="319"/>
      <c r="AB29" s="319"/>
      <c r="AC29" s="319"/>
      <c r="AD29" s="319"/>
      <c r="AE29" s="319"/>
      <c r="AF29" s="319"/>
    </row>
    <row r="30" spans="1:42" ht="19.5" thickBot="1">
      <c r="A30" s="313"/>
      <c r="B30" s="314"/>
      <c r="C30" s="314"/>
      <c r="D30" s="314"/>
      <c r="E30" s="314"/>
      <c r="F30" s="314"/>
      <c r="G30" s="314"/>
      <c r="H30" s="314"/>
      <c r="I30" s="314"/>
      <c r="J30" s="314"/>
      <c r="K30" s="317"/>
      <c r="L30" s="318"/>
      <c r="M30" s="320" t="s">
        <v>37</v>
      </c>
      <c r="N30" s="321"/>
      <c r="O30" s="321"/>
      <c r="P30" s="321"/>
      <c r="Q30" s="320" t="s">
        <v>38</v>
      </c>
      <c r="R30" s="321"/>
      <c r="S30" s="321"/>
      <c r="T30" s="322"/>
      <c r="U30" s="320" t="s">
        <v>39</v>
      </c>
      <c r="V30" s="321"/>
      <c r="W30" s="321"/>
      <c r="X30" s="322"/>
      <c r="Y30" s="320" t="s">
        <v>40</v>
      </c>
      <c r="Z30" s="321"/>
      <c r="AA30" s="321"/>
      <c r="AB30" s="322"/>
      <c r="AC30" s="320" t="s">
        <v>41</v>
      </c>
      <c r="AD30" s="321"/>
      <c r="AE30" s="321"/>
      <c r="AF30" s="322"/>
    </row>
    <row r="31" spans="1:42" ht="20.25" customHeight="1" thickBot="1">
      <c r="A31" s="329" t="s">
        <v>42</v>
      </c>
      <c r="B31" s="330"/>
      <c r="C31" s="330"/>
      <c r="D31" s="330"/>
      <c r="E31" s="330"/>
      <c r="F31" s="330"/>
      <c r="G31" s="330"/>
      <c r="H31" s="330"/>
      <c r="I31" s="330"/>
      <c r="J31" s="330"/>
      <c r="K31" s="331" t="s">
        <v>43</v>
      </c>
      <c r="L31" s="331"/>
      <c r="M31" s="332"/>
      <c r="N31" s="333"/>
      <c r="O31" s="333"/>
      <c r="P31" s="334"/>
      <c r="Q31" s="335"/>
      <c r="R31" s="333"/>
      <c r="S31" s="333"/>
      <c r="T31" s="334"/>
      <c r="U31" s="336"/>
      <c r="V31" s="337"/>
      <c r="W31" s="337"/>
      <c r="X31" s="338"/>
      <c r="Y31" s="336"/>
      <c r="Z31" s="337"/>
      <c r="AA31" s="337"/>
      <c r="AB31" s="338"/>
      <c r="AC31" s="336"/>
      <c r="AD31" s="337"/>
      <c r="AE31" s="337"/>
      <c r="AF31" s="338"/>
    </row>
    <row r="32" spans="1:42">
      <c r="A32" s="345" t="s">
        <v>44</v>
      </c>
      <c r="B32" s="346" t="s">
        <v>45</v>
      </c>
      <c r="C32" s="36" t="s">
        <v>46</v>
      </c>
      <c r="D32" s="36"/>
      <c r="E32" s="36"/>
      <c r="F32" s="36"/>
      <c r="G32" s="36"/>
      <c r="H32" s="36"/>
      <c r="I32" s="36"/>
      <c r="J32" s="36"/>
      <c r="K32" s="347" t="s">
        <v>47</v>
      </c>
      <c r="L32" s="348"/>
      <c r="M32" s="349"/>
      <c r="N32" s="350"/>
      <c r="O32" s="350"/>
      <c r="P32" s="351"/>
      <c r="Q32" s="352"/>
      <c r="R32" s="350"/>
      <c r="S32" s="350"/>
      <c r="T32" s="351"/>
      <c r="U32" s="339" t="e">
        <f>IF($K32="○",VLOOKUP(AU6,単価表,10,0),0)</f>
        <v>#N/A</v>
      </c>
      <c r="V32" s="340"/>
      <c r="W32" s="340"/>
      <c r="X32" s="341"/>
      <c r="Y32" s="339" t="e">
        <f>IF($K32="○",VLOOKUP(AU6,単価表,10,0),0)</f>
        <v>#N/A</v>
      </c>
      <c r="Z32" s="340"/>
      <c r="AA32" s="340"/>
      <c r="AB32" s="341"/>
      <c r="AC32" s="339" t="e">
        <f>IF($K32="○",VLOOKUP(AU4,単価表,10,0),0)</f>
        <v>#N/A</v>
      </c>
      <c r="AD32" s="340"/>
      <c r="AE32" s="340"/>
      <c r="AF32" s="341"/>
    </row>
    <row r="33" spans="1:42">
      <c r="A33" s="345"/>
      <c r="B33" s="346"/>
      <c r="C33" s="37" t="s">
        <v>48</v>
      </c>
      <c r="D33" s="37"/>
      <c r="E33" s="37"/>
      <c r="F33" s="37"/>
      <c r="G33" s="37"/>
      <c r="H33" s="37"/>
      <c r="I33" s="37"/>
      <c r="J33" s="37"/>
      <c r="K33" s="342"/>
      <c r="L33" s="343"/>
      <c r="M33" s="344"/>
      <c r="N33" s="327"/>
      <c r="O33" s="327"/>
      <c r="P33" s="328"/>
      <c r="Q33" s="326"/>
      <c r="R33" s="327"/>
      <c r="S33" s="327"/>
      <c r="T33" s="328"/>
      <c r="U33" s="323">
        <f>IF($K33="○",VLOOKUP($AU$4,単価表,16,0),0)</f>
        <v>0</v>
      </c>
      <c r="V33" s="324"/>
      <c r="W33" s="324"/>
      <c r="X33" s="325"/>
      <c r="Y33" s="323">
        <f>IF($K33="○",VLOOKUP($AU$4,単価表,16,0),0)</f>
        <v>0</v>
      </c>
      <c r="Z33" s="324"/>
      <c r="AA33" s="324"/>
      <c r="AB33" s="325"/>
      <c r="AC33" s="323">
        <f>IF($K33="○",VLOOKUP($AU$4,単価表,16,0),0)</f>
        <v>0</v>
      </c>
      <c r="AD33" s="324"/>
      <c r="AE33" s="324"/>
      <c r="AF33" s="325"/>
    </row>
    <row r="34" spans="1:42">
      <c r="A34" s="345"/>
      <c r="B34" s="346"/>
      <c r="C34" s="37" t="s">
        <v>49</v>
      </c>
      <c r="D34" s="37"/>
      <c r="E34" s="37"/>
      <c r="F34" s="37"/>
      <c r="G34" s="37"/>
      <c r="H34" s="37"/>
      <c r="I34" s="37"/>
      <c r="J34" s="37"/>
      <c r="K34" s="342"/>
      <c r="L34" s="343"/>
      <c r="M34" s="344"/>
      <c r="N34" s="327"/>
      <c r="O34" s="327"/>
      <c r="P34" s="328"/>
      <c r="Q34" s="326"/>
      <c r="R34" s="327"/>
      <c r="S34" s="327"/>
      <c r="T34" s="328"/>
      <c r="U34" s="323">
        <f>IF($K34="○",VLOOKUP(AU6,単価表,19,0),0)</f>
        <v>0</v>
      </c>
      <c r="V34" s="324"/>
      <c r="W34" s="324"/>
      <c r="X34" s="325"/>
      <c r="Y34" s="323">
        <f>IF($K34="○",VLOOKUP(AU6,単価表,19,0),0)</f>
        <v>0</v>
      </c>
      <c r="Z34" s="324"/>
      <c r="AA34" s="324"/>
      <c r="AB34" s="325"/>
      <c r="AC34" s="326"/>
      <c r="AD34" s="327"/>
      <c r="AE34" s="327"/>
      <c r="AF34" s="328"/>
    </row>
    <row r="35" spans="1:42" ht="33" customHeight="1">
      <c r="A35" s="345"/>
      <c r="B35" s="346"/>
      <c r="C35" s="353" t="s">
        <v>50</v>
      </c>
      <c r="D35" s="354"/>
      <c r="E35" s="354"/>
      <c r="F35" s="354"/>
      <c r="G35" s="354"/>
      <c r="H35" s="354"/>
      <c r="I35" s="354"/>
      <c r="J35" s="355"/>
      <c r="K35" s="342"/>
      <c r="L35" s="343"/>
      <c r="M35" s="344"/>
      <c r="N35" s="327"/>
      <c r="O35" s="327"/>
      <c r="P35" s="328"/>
      <c r="Q35" s="326"/>
      <c r="R35" s="327"/>
      <c r="S35" s="327"/>
      <c r="T35" s="328"/>
      <c r="U35" s="323">
        <f>IF(AND(K35="○",K36="○"),"NG",IF($K35="○",VLOOKUP(AU6,単価表,23,0),0))</f>
        <v>0</v>
      </c>
      <c r="V35" s="324"/>
      <c r="W35" s="324"/>
      <c r="X35" s="325"/>
      <c r="Y35" s="326"/>
      <c r="Z35" s="327"/>
      <c r="AA35" s="327"/>
      <c r="AB35" s="328"/>
      <c r="AC35" s="326"/>
      <c r="AD35" s="327"/>
      <c r="AE35" s="327"/>
      <c r="AF35" s="328"/>
    </row>
    <row r="36" spans="1:42" ht="33" customHeight="1">
      <c r="A36" s="345"/>
      <c r="B36" s="346"/>
      <c r="C36" s="353" t="s">
        <v>51</v>
      </c>
      <c r="D36" s="354"/>
      <c r="E36" s="354"/>
      <c r="F36" s="354"/>
      <c r="G36" s="354"/>
      <c r="H36" s="354"/>
      <c r="I36" s="354"/>
      <c r="J36" s="355"/>
      <c r="K36" s="342"/>
      <c r="L36" s="343"/>
      <c r="M36" s="344"/>
      <c r="N36" s="327"/>
      <c r="O36" s="327"/>
      <c r="P36" s="328"/>
      <c r="Q36" s="326"/>
      <c r="R36" s="327"/>
      <c r="S36" s="327"/>
      <c r="T36" s="328"/>
      <c r="U36" s="323">
        <f>IF(AND(K35="○",K36="○"),"NG",IF($K36="○",VLOOKUP(AU6,単価表,27,0),0))</f>
        <v>0</v>
      </c>
      <c r="V36" s="324"/>
      <c r="W36" s="324"/>
      <c r="X36" s="325"/>
      <c r="Y36" s="326"/>
      <c r="Z36" s="327"/>
      <c r="AA36" s="327"/>
      <c r="AB36" s="328"/>
      <c r="AC36" s="326"/>
      <c r="AD36" s="327"/>
      <c r="AE36" s="327"/>
      <c r="AF36" s="328"/>
    </row>
    <row r="37" spans="1:42" ht="16.5" customHeight="1">
      <c r="A37" s="345"/>
      <c r="B37" s="346"/>
      <c r="C37" s="37" t="s">
        <v>52</v>
      </c>
      <c r="D37" s="37"/>
      <c r="E37" s="37"/>
      <c r="F37" s="37"/>
      <c r="G37" s="37"/>
      <c r="H37" s="37"/>
      <c r="I37" s="37"/>
      <c r="J37" s="37"/>
      <c r="K37" s="342"/>
      <c r="L37" s="343"/>
      <c r="M37" s="344"/>
      <c r="N37" s="327"/>
      <c r="O37" s="327"/>
      <c r="P37" s="328"/>
      <c r="Q37" s="326"/>
      <c r="R37" s="327"/>
      <c r="S37" s="327"/>
      <c r="T37" s="328"/>
      <c r="U37" s="323">
        <f>IF($K37="○",VLOOKUP($AU$4,単価表,31,0),0)</f>
        <v>0</v>
      </c>
      <c r="V37" s="324"/>
      <c r="W37" s="324"/>
      <c r="X37" s="325"/>
      <c r="Y37" s="323">
        <f>IF($K37="○",VLOOKUP($AU$4,単価表,31,0),0)</f>
        <v>0</v>
      </c>
      <c r="Z37" s="324"/>
      <c r="AA37" s="324"/>
      <c r="AB37" s="325"/>
      <c r="AC37" s="323">
        <f>IF($K37="○",VLOOKUP($AU$4,単価表,31,0),0)</f>
        <v>0</v>
      </c>
      <c r="AD37" s="324"/>
      <c r="AE37" s="324"/>
      <c r="AF37" s="325"/>
    </row>
    <row r="38" spans="1:42">
      <c r="A38" s="345"/>
      <c r="B38" s="346"/>
      <c r="C38" s="37" t="s">
        <v>53</v>
      </c>
      <c r="D38" s="37"/>
      <c r="E38" s="37"/>
      <c r="F38" s="37"/>
      <c r="G38" s="37"/>
      <c r="H38" s="37"/>
      <c r="I38" s="37"/>
      <c r="J38" s="37"/>
      <c r="K38" s="342"/>
      <c r="L38" s="343"/>
      <c r="M38" s="344"/>
      <c r="N38" s="327"/>
      <c r="O38" s="327"/>
      <c r="P38" s="328"/>
      <c r="Q38" s="326"/>
      <c r="R38" s="327"/>
      <c r="S38" s="327"/>
      <c r="T38" s="328"/>
      <c r="U38" s="323">
        <f>IF($K38&gt;0,VLOOKUP($AU$4,単価表,35,0)*$K$38,0)</f>
        <v>0</v>
      </c>
      <c r="V38" s="324"/>
      <c r="W38" s="324"/>
      <c r="X38" s="325"/>
      <c r="Y38" s="323">
        <f>IF($K38&gt;0,VLOOKUP($AU$4,単価表,35,0)*$K$38,0)</f>
        <v>0</v>
      </c>
      <c r="Z38" s="324"/>
      <c r="AA38" s="324"/>
      <c r="AB38" s="325"/>
      <c r="AC38" s="323">
        <f>IF($K38&gt;0,VLOOKUP($AU$4,単価表,35,0)*$K$38,0)</f>
        <v>0</v>
      </c>
      <c r="AD38" s="324"/>
      <c r="AE38" s="324"/>
      <c r="AF38" s="325"/>
    </row>
    <row r="39" spans="1:42">
      <c r="A39" s="345"/>
      <c r="B39" s="346"/>
      <c r="C39" s="37" t="s">
        <v>54</v>
      </c>
      <c r="D39" s="37"/>
      <c r="E39" s="37"/>
      <c r="F39" s="37"/>
      <c r="G39" s="37"/>
      <c r="H39" s="37"/>
      <c r="I39" s="37"/>
      <c r="J39" s="37"/>
      <c r="K39" s="342"/>
      <c r="L39" s="343"/>
      <c r="M39" s="344"/>
      <c r="N39" s="327"/>
      <c r="O39" s="327"/>
      <c r="P39" s="328"/>
      <c r="Q39" s="326"/>
      <c r="R39" s="327"/>
      <c r="S39" s="327"/>
      <c r="T39" s="328"/>
      <c r="U39" s="323">
        <f>IF($K39="○",VLOOKUP($AU$4,単価表,39,0),0)</f>
        <v>0</v>
      </c>
      <c r="V39" s="324"/>
      <c r="W39" s="324"/>
      <c r="X39" s="325"/>
      <c r="Y39" s="323">
        <f>IF($K39="○",VLOOKUP($AU$4,単価表,39,0),0)</f>
        <v>0</v>
      </c>
      <c r="Z39" s="324"/>
      <c r="AA39" s="324"/>
      <c r="AB39" s="325"/>
      <c r="AC39" s="323">
        <f>IF($K39="○",VLOOKUP($AU$4,単価表,39,0),0)</f>
        <v>0</v>
      </c>
      <c r="AD39" s="324"/>
      <c r="AE39" s="324"/>
      <c r="AF39" s="325"/>
    </row>
    <row r="40" spans="1:42">
      <c r="A40" s="345"/>
      <c r="B40" s="346"/>
      <c r="C40" s="38" t="s">
        <v>55</v>
      </c>
      <c r="D40" s="39"/>
      <c r="E40" s="39"/>
      <c r="F40" s="39"/>
      <c r="G40" s="39"/>
      <c r="H40" s="39"/>
      <c r="I40" s="39"/>
      <c r="J40" s="39"/>
      <c r="K40" s="342"/>
      <c r="L40" s="343"/>
      <c r="M40" s="344"/>
      <c r="N40" s="327"/>
      <c r="O40" s="327"/>
      <c r="P40" s="328"/>
      <c r="Q40" s="326"/>
      <c r="R40" s="327"/>
      <c r="S40" s="327"/>
      <c r="T40" s="328"/>
      <c r="U40" s="323">
        <f>IF(AND($K$40&gt;0,$K$41&gt;0),"NG",IF($K40&gt;0,VLOOKUP($AU4,単価表,43,0)*$K$40,0))</f>
        <v>0</v>
      </c>
      <c r="V40" s="324"/>
      <c r="W40" s="324"/>
      <c r="X40" s="325"/>
      <c r="Y40" s="323">
        <f>IF(AND($K$40&gt;0,$K$41&gt;0),"NG",IF($K40&gt;0,VLOOKUP($AU4,単価表,43,0)*$K$40,0))</f>
        <v>0</v>
      </c>
      <c r="Z40" s="324"/>
      <c r="AA40" s="324"/>
      <c r="AB40" s="325"/>
      <c r="AC40" s="323">
        <f>IF(AND($K$40&gt;0,$K$41&gt;0),"NG",IF($K40&gt;0,VLOOKUP($AU4,単価表,43,0)*$K$40,0))</f>
        <v>0</v>
      </c>
      <c r="AD40" s="324"/>
      <c r="AE40" s="324"/>
      <c r="AF40" s="325"/>
    </row>
    <row r="41" spans="1:42" ht="19.5" thickBot="1">
      <c r="A41" s="345"/>
      <c r="B41" s="346"/>
      <c r="C41" s="40" t="s">
        <v>56</v>
      </c>
      <c r="D41" s="41"/>
      <c r="E41" s="41"/>
      <c r="F41" s="41"/>
      <c r="G41" s="42"/>
      <c r="H41" s="41"/>
      <c r="I41" s="41"/>
      <c r="J41" s="41"/>
      <c r="K41" s="356"/>
      <c r="L41" s="357"/>
      <c r="M41" s="358"/>
      <c r="N41" s="359"/>
      <c r="O41" s="359"/>
      <c r="P41" s="360"/>
      <c r="Q41" s="361"/>
      <c r="R41" s="359"/>
      <c r="S41" s="359"/>
      <c r="T41" s="360"/>
      <c r="U41" s="362">
        <f>IF(AND($K$40&gt;0,$K$41&gt;0),"NG",IF($K41&gt;0,VLOOKUP($AU4,単価表,47,0)*$K$41,0))</f>
        <v>0</v>
      </c>
      <c r="V41" s="363"/>
      <c r="W41" s="363"/>
      <c r="X41" s="364"/>
      <c r="Y41" s="362">
        <f>IF(AND($K$40&gt;0,$K$41&gt;0),"NG",IF($K41&gt;0,VLOOKUP($AU4,単価表,47,0)*$K$41,0))</f>
        <v>0</v>
      </c>
      <c r="Z41" s="363"/>
      <c r="AA41" s="363"/>
      <c r="AB41" s="364"/>
      <c r="AC41" s="362">
        <f>IF(AND($K$40&gt;0,$K$41&gt;0),"NG",IF($K41&gt;0,VLOOKUP($AU4,単価表,47,0)*$K$41,0))</f>
        <v>0</v>
      </c>
      <c r="AD41" s="363"/>
      <c r="AE41" s="363"/>
      <c r="AF41" s="364"/>
    </row>
    <row r="42" spans="1:42" ht="20.25" thickTop="1" thickBot="1">
      <c r="A42" s="345"/>
      <c r="B42" s="346"/>
      <c r="C42" s="375" t="s">
        <v>57</v>
      </c>
      <c r="D42" s="376"/>
      <c r="E42" s="376"/>
      <c r="F42" s="376"/>
      <c r="G42" s="376"/>
      <c r="H42" s="376"/>
      <c r="I42" s="376"/>
      <c r="J42" s="376"/>
      <c r="K42" s="377"/>
      <c r="L42" s="377"/>
      <c r="M42" s="378"/>
      <c r="N42" s="379"/>
      <c r="O42" s="379"/>
      <c r="P42" s="380"/>
      <c r="Q42" s="378"/>
      <c r="R42" s="379"/>
      <c r="S42" s="379"/>
      <c r="T42" s="380"/>
      <c r="U42" s="381" t="e">
        <f>SUM(U32:X41)</f>
        <v>#N/A</v>
      </c>
      <c r="V42" s="382"/>
      <c r="W42" s="382"/>
      <c r="X42" s="383"/>
      <c r="Y42" s="381" t="e">
        <f>SUM(Y32:AB41)</f>
        <v>#N/A</v>
      </c>
      <c r="Z42" s="382"/>
      <c r="AA42" s="382"/>
      <c r="AB42" s="383"/>
      <c r="AC42" s="381" t="e">
        <f>SUM(AC32:AF41)</f>
        <v>#N/A</v>
      </c>
      <c r="AD42" s="382"/>
      <c r="AE42" s="382"/>
      <c r="AF42" s="383"/>
    </row>
    <row r="43" spans="1:42" ht="33" customHeight="1">
      <c r="A43" s="345"/>
      <c r="B43" s="396" t="s">
        <v>58</v>
      </c>
      <c r="C43" s="365" t="s">
        <v>59</v>
      </c>
      <c r="D43" s="365"/>
      <c r="E43" s="365"/>
      <c r="F43" s="365"/>
      <c r="G43" s="365"/>
      <c r="H43" s="365"/>
      <c r="I43" s="365"/>
      <c r="J43" s="365"/>
      <c r="K43" s="366"/>
      <c r="L43" s="367"/>
      <c r="M43" s="368"/>
      <c r="N43" s="369"/>
      <c r="O43" s="369"/>
      <c r="P43" s="369"/>
      <c r="Q43" s="370"/>
      <c r="R43" s="369"/>
      <c r="S43" s="369"/>
      <c r="T43" s="371"/>
      <c r="U43" s="372">
        <f>-IF($K43&gt;0,VLOOKUP($AU$6,単価表,53,0)*$K$43,0)</f>
        <v>0</v>
      </c>
      <c r="V43" s="373"/>
      <c r="W43" s="373"/>
      <c r="X43" s="374"/>
      <c r="Y43" s="372">
        <f>-IF($K43&gt;0,VLOOKUP($AU$6,単価表,53,0)*$K$43,0)</f>
        <v>0</v>
      </c>
      <c r="Z43" s="373"/>
      <c r="AA43" s="373"/>
      <c r="AB43" s="374"/>
      <c r="AC43" s="372">
        <f>-IF($K43&gt;0,VLOOKUP($AU$6,単価表,53,0)*$K$43,0)</f>
        <v>0</v>
      </c>
      <c r="AD43" s="373"/>
      <c r="AE43" s="373"/>
      <c r="AF43" s="374"/>
    </row>
    <row r="44" spans="1:42" ht="19.5" thickBot="1">
      <c r="A44" s="345"/>
      <c r="B44" s="397"/>
      <c r="C44" s="406" t="s">
        <v>60</v>
      </c>
      <c r="D44" s="406"/>
      <c r="E44" s="406"/>
      <c r="F44" s="406"/>
      <c r="G44" s="406"/>
      <c r="H44" s="406"/>
      <c r="I44" s="406"/>
      <c r="J44" s="406"/>
      <c r="K44" s="407"/>
      <c r="L44" s="408"/>
      <c r="M44" s="344"/>
      <c r="N44" s="327"/>
      <c r="O44" s="327"/>
      <c r="P44" s="327"/>
      <c r="Q44" s="361"/>
      <c r="R44" s="359"/>
      <c r="S44" s="359"/>
      <c r="T44" s="360"/>
      <c r="U44" s="362">
        <f>-IF($K44="○",IF((U42+U43)*(1-VLOOKUP($AU$6,単価表,55,0))&lt;10,INT((U42+U43)*(1-VLOOKUP($AU$6,単価表,55,0))),ROUNDDOWN((U42+U43)*(1-VLOOKUP($AU$6,単価表,55,0)),-1)),0)</f>
        <v>0</v>
      </c>
      <c r="V44" s="363"/>
      <c r="W44" s="363">
        <f>-IF($K44="○",IF(((W36+W37+W38+W39+W40+W42)+W43)*(1-VLOOKUP($AU$7,単価表,58,0))&lt;10,INT(((W36+W37+W38+W39+W40+W42)+W43)*(1-VLOOKUP($AU$7,単価表,58,0))),ROUNDDOWN(((W36+W37+W38+W39+W40+W42)+W43)*(1-VLOOKUP($AU$7,単価表,58,0)),-1)),0)</f>
        <v>0</v>
      </c>
      <c r="X44" s="364"/>
      <c r="Y44" s="362">
        <f>-IF($K44="○",IF((Y42+Y43)*(1-VLOOKUP($AU$6,単価表,55,0))&lt;10,INT((Y42+Y43)*(1-VLOOKUP($AU$6,単価表,55,0))),ROUNDDOWN((Y42+Y43)*(1-VLOOKUP($AU$6,単価表,55,0)),-1)),0)</f>
        <v>0</v>
      </c>
      <c r="Z44" s="363"/>
      <c r="AA44" s="363">
        <f>-IF($K44="○",IF(((AA36+AA37+AA38+AA39+AA40+AA42)+AA43)*(1-VLOOKUP($AU$7,単価表,58,0))&lt;10,INT(((AA36+AA37+AA38+AA39+AA40+AA42)+AA43)*(1-VLOOKUP($AU$7,単価表,58,0))),ROUNDDOWN(((AA36+AA37+AA38+AA39+AA40+AA42)+AA43)*(1-VLOOKUP($AU$7,単価表,58,0)),-1)),0)</f>
        <v>0</v>
      </c>
      <c r="AB44" s="364"/>
      <c r="AC44" s="362">
        <f>-IF($K44="○",IF((AC42+AC43)*(1-VLOOKUP($AU$6,単価表,55,0))&lt;10,INT((AC42+AC43)*(1-VLOOKUP($AU$6,単価表,55,0))),ROUNDDOWN((AC42+AC43)*(1-VLOOKUP($AU$6,単価表,55,0)),-1)),0)</f>
        <v>0</v>
      </c>
      <c r="AD44" s="363"/>
      <c r="AE44" s="363">
        <f>-IF($K44="○",IF(((AE36+AE37+AE38+AE39+AE40+AE42)+AE43)*(1-VLOOKUP($AU$7,単価表,58,0))&lt;10,INT(((AE36+AE37+AE38+AE39+AE40+AE42)+AE43)*(1-VLOOKUP($AU$7,単価表,58,0))),ROUNDDOWN(((AE36+AE37+AE38+AE39+AE40+AE42)+AE43)*(1-VLOOKUP($AU$7,単価表,58,0)),-1)),0)</f>
        <v>0</v>
      </c>
      <c r="AF44" s="364"/>
    </row>
    <row r="45" spans="1:42" ht="20.25" thickTop="1" thickBot="1">
      <c r="A45" s="345"/>
      <c r="B45" s="397"/>
      <c r="C45" s="398" t="s">
        <v>61</v>
      </c>
      <c r="D45" s="399"/>
      <c r="E45" s="399"/>
      <c r="F45" s="399"/>
      <c r="G45" s="399"/>
      <c r="H45" s="399"/>
      <c r="I45" s="399"/>
      <c r="J45" s="399"/>
      <c r="K45" s="399"/>
      <c r="L45" s="400"/>
      <c r="M45" s="401"/>
      <c r="N45" s="402"/>
      <c r="O45" s="402"/>
      <c r="P45" s="403"/>
      <c r="Q45" s="401"/>
      <c r="R45" s="402"/>
      <c r="S45" s="402"/>
      <c r="T45" s="403"/>
      <c r="U45" s="384">
        <f>U43+U44</f>
        <v>0</v>
      </c>
      <c r="V45" s="385"/>
      <c r="W45" s="385"/>
      <c r="X45" s="386"/>
      <c r="Y45" s="384">
        <f t="shared" ref="Y45" si="0">Y43+Y44</f>
        <v>0</v>
      </c>
      <c r="Z45" s="385"/>
      <c r="AA45" s="385"/>
      <c r="AB45" s="386"/>
      <c r="AC45" s="384">
        <f t="shared" ref="AC45" si="1">AC43+AC44</f>
        <v>0</v>
      </c>
      <c r="AD45" s="385"/>
      <c r="AE45" s="385"/>
      <c r="AF45" s="386"/>
    </row>
    <row r="46" spans="1:42">
      <c r="A46" s="345"/>
      <c r="B46" s="387" t="s">
        <v>62</v>
      </c>
      <c r="C46" s="43" t="s">
        <v>63</v>
      </c>
      <c r="D46" s="43"/>
      <c r="E46" s="43"/>
      <c r="F46" s="43"/>
      <c r="G46" s="44"/>
      <c r="H46" s="43"/>
      <c r="I46" s="43"/>
      <c r="J46" s="43"/>
      <c r="K46" s="366"/>
      <c r="L46" s="367"/>
      <c r="M46" s="388">
        <f>IF($K46="○",IF(AP46/SUM($M$31:$AF$31)&lt;10,INT(AP46/SUM($M$31:$AF$31)),ROUNDDOWN(AP46/SUM($M$31:$AF$31),-1)),0)</f>
        <v>0</v>
      </c>
      <c r="N46" s="389"/>
      <c r="O46" s="389"/>
      <c r="P46" s="389"/>
      <c r="Q46" s="389"/>
      <c r="R46" s="389"/>
      <c r="S46" s="389"/>
      <c r="T46" s="389"/>
      <c r="U46" s="389"/>
      <c r="V46" s="389"/>
      <c r="W46" s="389"/>
      <c r="X46" s="389"/>
      <c r="Y46" s="389"/>
      <c r="Z46" s="389"/>
      <c r="AA46" s="389"/>
      <c r="AB46" s="389"/>
      <c r="AC46" s="389"/>
      <c r="AD46" s="389"/>
      <c r="AE46" s="389"/>
      <c r="AF46" s="390"/>
      <c r="AN46" s="4" t="s">
        <v>64</v>
      </c>
      <c r="AP46" s="4">
        <f>'幼稚園 単価表②'!K4</f>
        <v>1080</v>
      </c>
    </row>
    <row r="47" spans="1:42">
      <c r="A47" s="345"/>
      <c r="B47" s="387"/>
      <c r="C47" s="38" t="s">
        <v>65</v>
      </c>
      <c r="D47" s="37"/>
      <c r="E47" s="37"/>
      <c r="F47" s="37"/>
      <c r="G47" s="45"/>
      <c r="H47" s="37"/>
      <c r="I47" s="37"/>
      <c r="J47" s="46"/>
      <c r="K47" s="342"/>
      <c r="L47" s="343"/>
      <c r="M47" s="391">
        <f>IF($K47="○",IF(AP47/SUM($M$31:$AF$31)&lt;10,INT(AP47/SUM($M$31:$AF$31)),ROUNDDOWN(AP47/SUM($M$31:$AF$31),-1)),0)</f>
        <v>0</v>
      </c>
      <c r="N47" s="392"/>
      <c r="O47" s="392"/>
      <c r="P47" s="392"/>
      <c r="Q47" s="392"/>
      <c r="R47" s="392"/>
      <c r="S47" s="392"/>
      <c r="T47" s="392"/>
      <c r="U47" s="392"/>
      <c r="V47" s="392"/>
      <c r="W47" s="392"/>
      <c r="X47" s="392"/>
      <c r="Y47" s="392"/>
      <c r="Z47" s="392"/>
      <c r="AA47" s="392"/>
      <c r="AB47" s="392"/>
      <c r="AC47" s="392"/>
      <c r="AD47" s="392"/>
      <c r="AE47" s="392"/>
      <c r="AF47" s="393"/>
      <c r="AN47" s="4" t="s">
        <v>65</v>
      </c>
      <c r="AP47" s="4">
        <f>'幼稚園 単価表②'!K8</f>
        <v>40</v>
      </c>
    </row>
    <row r="48" spans="1:42">
      <c r="A48" s="345"/>
      <c r="B48" s="387"/>
      <c r="C48" s="38" t="s">
        <v>66</v>
      </c>
      <c r="D48" s="37"/>
      <c r="E48" s="37"/>
      <c r="F48" s="37"/>
      <c r="G48" s="45"/>
      <c r="H48" s="37"/>
      <c r="I48" s="37"/>
      <c r="J48" s="46"/>
      <c r="K48" s="394"/>
      <c r="L48" s="395"/>
      <c r="M48" s="391">
        <f>IF($K48="A",IF(AP48/SUM($M$31:$AF$31)&lt;10,INT(AP48/SUM($M$31:$AF$31)),ROUNDDOWN(AP48/SUM($M$31:$AF$31),-1)),IF($K48="B",IF(AP49/SUM($M$31:$AF$31)&lt;10,INT(AP49/SUM($M$31:$AF$31)),ROUNDDOWN(AP49/SUM($M$31:$AF$31),-1)),0))</f>
        <v>0</v>
      </c>
      <c r="N48" s="392"/>
      <c r="O48" s="392"/>
      <c r="P48" s="392"/>
      <c r="Q48" s="392"/>
      <c r="R48" s="392"/>
      <c r="S48" s="392"/>
      <c r="T48" s="392"/>
      <c r="U48" s="392"/>
      <c r="V48" s="392"/>
      <c r="W48" s="392"/>
      <c r="X48" s="392"/>
      <c r="Y48" s="392"/>
      <c r="Z48" s="392"/>
      <c r="AA48" s="392"/>
      <c r="AB48" s="392"/>
      <c r="AC48" s="392"/>
      <c r="AD48" s="392"/>
      <c r="AE48" s="392"/>
      <c r="AF48" s="393"/>
      <c r="AN48" s="4" t="s">
        <v>66</v>
      </c>
      <c r="AO48" s="4" t="s">
        <v>67</v>
      </c>
      <c r="AP48" s="4">
        <f>'幼稚園 単価表②'!K12</f>
        <v>360</v>
      </c>
    </row>
    <row r="49" spans="1:42">
      <c r="A49" s="345"/>
      <c r="B49" s="387"/>
      <c r="C49" s="47" t="s">
        <v>68</v>
      </c>
      <c r="D49" s="47"/>
      <c r="E49" s="47"/>
      <c r="F49" s="47"/>
      <c r="G49" s="48"/>
      <c r="H49" s="47"/>
      <c r="I49" s="47"/>
      <c r="J49" s="47"/>
      <c r="K49" s="342"/>
      <c r="L49" s="343"/>
      <c r="M49" s="391">
        <f>IF($K49="○",IF(AP50/SUM($M$31:$AF$31)&lt;10,INT(AP50/SUM($M$31:$AF$31)),ROUNDDOWN(AP50/SUM($M$31:$AF$31),-1)),0)</f>
        <v>0</v>
      </c>
      <c r="N49" s="392"/>
      <c r="O49" s="392"/>
      <c r="P49" s="392"/>
      <c r="Q49" s="392"/>
      <c r="R49" s="392"/>
      <c r="S49" s="392"/>
      <c r="T49" s="392"/>
      <c r="U49" s="392"/>
      <c r="V49" s="392"/>
      <c r="W49" s="392"/>
      <c r="X49" s="392"/>
      <c r="Y49" s="392"/>
      <c r="Z49" s="392"/>
      <c r="AA49" s="392"/>
      <c r="AB49" s="392"/>
      <c r="AC49" s="392"/>
      <c r="AD49" s="392"/>
      <c r="AE49" s="392"/>
      <c r="AF49" s="393"/>
      <c r="AO49" s="4" t="s">
        <v>69</v>
      </c>
      <c r="AP49" s="4">
        <f>'幼稚園 単価表②'!K15</f>
        <v>240</v>
      </c>
    </row>
    <row r="50" spans="1:42">
      <c r="A50" s="345"/>
      <c r="B50" s="387"/>
      <c r="C50" s="37" t="s">
        <v>70</v>
      </c>
      <c r="D50" s="37"/>
      <c r="E50" s="37"/>
      <c r="F50" s="37"/>
      <c r="G50" s="45"/>
      <c r="H50" s="37"/>
      <c r="I50" s="37"/>
      <c r="J50" s="37"/>
      <c r="K50" s="342"/>
      <c r="L50" s="343"/>
      <c r="M50" s="391">
        <f>IF($K50="○",IF(AP51/SUM($M$31:$AF$31)&lt;10,INT(AP51/SUM($M$31:$AF$31)),ROUNDDOWN(AP51/SUM($M$31:$AF$31),-1)),0)</f>
        <v>0</v>
      </c>
      <c r="N50" s="392"/>
      <c r="O50" s="392"/>
      <c r="P50" s="392"/>
      <c r="Q50" s="392"/>
      <c r="R50" s="392"/>
      <c r="S50" s="392"/>
      <c r="T50" s="392"/>
      <c r="U50" s="392"/>
      <c r="V50" s="392"/>
      <c r="W50" s="392"/>
      <c r="X50" s="392"/>
      <c r="Y50" s="392"/>
      <c r="Z50" s="392"/>
      <c r="AA50" s="392"/>
      <c r="AB50" s="392"/>
      <c r="AC50" s="392"/>
      <c r="AD50" s="392"/>
      <c r="AE50" s="392"/>
      <c r="AF50" s="393"/>
      <c r="AN50" s="4" t="s">
        <v>71</v>
      </c>
      <c r="AP50" s="4">
        <f>'幼稚園 単価表②'!K19</f>
        <v>780</v>
      </c>
    </row>
    <row r="51" spans="1:42">
      <c r="A51" s="345"/>
      <c r="B51" s="387"/>
      <c r="C51" s="38" t="s">
        <v>72</v>
      </c>
      <c r="D51" s="37"/>
      <c r="E51" s="37"/>
      <c r="F51" s="37"/>
      <c r="G51" s="45"/>
      <c r="H51" s="37"/>
      <c r="I51" s="37"/>
      <c r="J51" s="37"/>
      <c r="K51" s="342"/>
      <c r="L51" s="343"/>
      <c r="M51" s="391">
        <f>IF($K51="○",IF(AP52/SUM($M$31:$AF$31)&lt;10,INT(AP52/SUM($M$31:$AF$31)),ROUNDDOWN(AP52/SUM($M$31:$AF$31),-1)),0)</f>
        <v>0</v>
      </c>
      <c r="N51" s="392"/>
      <c r="O51" s="392"/>
      <c r="P51" s="392"/>
      <c r="Q51" s="392"/>
      <c r="R51" s="392"/>
      <c r="S51" s="392"/>
      <c r="T51" s="392"/>
      <c r="U51" s="392"/>
      <c r="V51" s="392"/>
      <c r="W51" s="392"/>
      <c r="X51" s="392"/>
      <c r="Y51" s="392"/>
      <c r="Z51" s="392"/>
      <c r="AA51" s="392"/>
      <c r="AB51" s="392"/>
      <c r="AC51" s="392"/>
      <c r="AD51" s="392"/>
      <c r="AE51" s="392"/>
      <c r="AF51" s="393"/>
      <c r="AN51" s="4" t="s">
        <v>73</v>
      </c>
      <c r="AP51" s="4">
        <f>'幼稚園 単価表②'!K23</f>
        <v>820</v>
      </c>
    </row>
    <row r="52" spans="1:42" ht="19.5" thickBot="1">
      <c r="A52" s="345"/>
      <c r="B52" s="387"/>
      <c r="C52" s="49" t="s">
        <v>74</v>
      </c>
      <c r="D52" s="49"/>
      <c r="E52" s="49"/>
      <c r="F52" s="49"/>
      <c r="G52" s="50"/>
      <c r="H52" s="49"/>
      <c r="I52" s="49"/>
      <c r="J52" s="49"/>
      <c r="K52" s="417"/>
      <c r="L52" s="418"/>
      <c r="M52" s="419">
        <f>IF($K52="配置",IF(AP53/SUM(M31:AF31)&lt;10,INT(AP53/SUM(M31:AF31)),ROUNDDOWN(AP53/SUM(M31:AF31),-1)),IF($K52="兼務",IF(AP54/SUM(M31:AF31)&lt;10,INT(AP54/SUM(M31:AF31)),ROUNDDOWN(AP54/SUM(M31:AF31),-1)),0))</f>
        <v>0</v>
      </c>
      <c r="N52" s="420"/>
      <c r="O52" s="420"/>
      <c r="P52" s="420"/>
      <c r="Q52" s="420"/>
      <c r="R52" s="420"/>
      <c r="S52" s="420"/>
      <c r="T52" s="420"/>
      <c r="U52" s="420"/>
      <c r="V52" s="420"/>
      <c r="W52" s="420"/>
      <c r="X52" s="420"/>
      <c r="Y52" s="420"/>
      <c r="Z52" s="420"/>
      <c r="AA52" s="420"/>
      <c r="AB52" s="420"/>
      <c r="AC52" s="420"/>
      <c r="AD52" s="420"/>
      <c r="AE52" s="420"/>
      <c r="AF52" s="421"/>
      <c r="AN52" s="4" t="s">
        <v>75</v>
      </c>
      <c r="AP52" s="4">
        <f>'幼稚園 単価表②'!K27</f>
        <v>690</v>
      </c>
    </row>
    <row r="53" spans="1:42" ht="19.5" thickTop="1">
      <c r="A53" s="345"/>
      <c r="B53" s="387"/>
      <c r="C53" s="21"/>
      <c r="D53" s="21"/>
      <c r="E53" s="21"/>
      <c r="F53" s="21"/>
      <c r="G53" s="51"/>
      <c r="H53" s="21"/>
      <c r="I53" s="21"/>
      <c r="J53" s="21"/>
      <c r="K53" s="404" t="s">
        <v>76</v>
      </c>
      <c r="L53" s="405"/>
      <c r="M53" s="384">
        <f>SUM(M46:AF52)</f>
        <v>0</v>
      </c>
      <c r="N53" s="385"/>
      <c r="O53" s="385"/>
      <c r="P53" s="385"/>
      <c r="Q53" s="385"/>
      <c r="R53" s="385"/>
      <c r="S53" s="385"/>
      <c r="T53" s="385"/>
      <c r="U53" s="385"/>
      <c r="V53" s="385"/>
      <c r="W53" s="385"/>
      <c r="X53" s="385"/>
      <c r="Y53" s="385"/>
      <c r="Z53" s="385"/>
      <c r="AA53" s="385"/>
      <c r="AB53" s="385"/>
      <c r="AC53" s="385"/>
      <c r="AD53" s="385"/>
      <c r="AE53" s="385"/>
      <c r="AF53" s="386"/>
      <c r="AN53" s="4" t="s">
        <v>77</v>
      </c>
      <c r="AP53" s="4">
        <f>'幼稚園 単価表②'!K59</f>
        <v>650</v>
      </c>
    </row>
    <row r="54" spans="1:42">
      <c r="A54" s="409" t="s">
        <v>78</v>
      </c>
      <c r="B54" s="410"/>
      <c r="C54" s="410"/>
      <c r="D54" s="410"/>
      <c r="E54" s="410"/>
      <c r="F54" s="410"/>
      <c r="G54" s="410"/>
      <c r="H54" s="410"/>
      <c r="I54" s="410"/>
      <c r="J54" s="410"/>
      <c r="K54" s="410"/>
      <c r="L54" s="52" t="s">
        <v>79</v>
      </c>
      <c r="M54" s="411"/>
      <c r="N54" s="412"/>
      <c r="O54" s="412"/>
      <c r="P54" s="413"/>
      <c r="Q54" s="411"/>
      <c r="R54" s="412"/>
      <c r="S54" s="412"/>
      <c r="T54" s="413"/>
      <c r="U54" s="414" t="e">
        <f>U42+U45+$M$53</f>
        <v>#N/A</v>
      </c>
      <c r="V54" s="415"/>
      <c r="W54" s="415"/>
      <c r="X54" s="416"/>
      <c r="Y54" s="414" t="e">
        <f t="shared" ref="Y54" si="2">Y42+Y45+$M$53</f>
        <v>#N/A</v>
      </c>
      <c r="Z54" s="415"/>
      <c r="AA54" s="415"/>
      <c r="AB54" s="416"/>
      <c r="AC54" s="414" t="e">
        <f t="shared" ref="AC54" si="3">AC42+AC45+$M$53</f>
        <v>#N/A</v>
      </c>
      <c r="AD54" s="415"/>
      <c r="AE54" s="415"/>
      <c r="AF54" s="416"/>
      <c r="AN54" s="4" t="s">
        <v>80</v>
      </c>
      <c r="AP54" s="4">
        <f>'幼稚園 単価表②'!K62</f>
        <v>500</v>
      </c>
    </row>
    <row r="55" spans="1:42">
      <c r="A55" s="433" t="s">
        <v>81</v>
      </c>
      <c r="B55" s="434"/>
      <c r="C55" s="434"/>
      <c r="D55" s="434"/>
      <c r="E55" s="434"/>
      <c r="F55" s="434"/>
      <c r="G55" s="434"/>
      <c r="H55" s="434"/>
      <c r="I55" s="434"/>
      <c r="J55" s="434"/>
      <c r="K55" s="434"/>
      <c r="L55" s="435"/>
      <c r="M55" s="411"/>
      <c r="N55" s="412"/>
      <c r="O55" s="412"/>
      <c r="P55" s="413"/>
      <c r="Q55" s="411"/>
      <c r="R55" s="412"/>
      <c r="S55" s="412"/>
      <c r="T55" s="413"/>
      <c r="U55" s="414" t="e">
        <f>U54*U31</f>
        <v>#N/A</v>
      </c>
      <c r="V55" s="415"/>
      <c r="W55" s="415"/>
      <c r="X55" s="416"/>
      <c r="Y55" s="414" t="e">
        <f>Y54*Y31</f>
        <v>#N/A</v>
      </c>
      <c r="Z55" s="415"/>
      <c r="AA55" s="415"/>
      <c r="AB55" s="416"/>
      <c r="AC55" s="414" t="e">
        <f>AC54*AC31</f>
        <v>#N/A</v>
      </c>
      <c r="AD55" s="415"/>
      <c r="AE55" s="415"/>
      <c r="AF55" s="416"/>
    </row>
    <row r="56" spans="1:42">
      <c r="A56" s="427" t="s">
        <v>82</v>
      </c>
      <c r="B56" s="428"/>
      <c r="C56" s="428"/>
      <c r="D56" s="428"/>
      <c r="E56" s="428"/>
      <c r="F56" s="428"/>
      <c r="G56" s="428"/>
      <c r="H56" s="428"/>
      <c r="I56" s="428"/>
      <c r="J56" s="428"/>
      <c r="K56" s="428"/>
      <c r="L56" s="429"/>
      <c r="M56" s="430" t="e">
        <f>M57+M58</f>
        <v>#N/A</v>
      </c>
      <c r="N56" s="431"/>
      <c r="O56" s="431"/>
      <c r="P56" s="431"/>
      <c r="Q56" s="431"/>
      <c r="R56" s="431"/>
      <c r="S56" s="431"/>
      <c r="T56" s="431"/>
      <c r="U56" s="431"/>
      <c r="V56" s="431"/>
      <c r="W56" s="431"/>
      <c r="X56" s="431"/>
      <c r="Y56" s="431"/>
      <c r="Z56" s="431"/>
      <c r="AA56" s="431"/>
      <c r="AB56" s="431"/>
      <c r="AC56" s="431"/>
      <c r="AD56" s="431"/>
      <c r="AE56" s="431"/>
      <c r="AF56" s="432"/>
    </row>
    <row r="57" spans="1:42">
      <c r="A57" s="53"/>
      <c r="B57" s="433" t="s">
        <v>24</v>
      </c>
      <c r="C57" s="434"/>
      <c r="D57" s="434"/>
      <c r="E57" s="434"/>
      <c r="F57" s="434"/>
      <c r="G57" s="434"/>
      <c r="H57" s="434"/>
      <c r="I57" s="434"/>
      <c r="J57" s="434"/>
      <c r="K57" s="434"/>
      <c r="L57" s="435"/>
      <c r="M57" s="436" t="e">
        <f>SUM(M55:AF55)*G21*L21</f>
        <v>#N/A</v>
      </c>
      <c r="N57" s="437"/>
      <c r="O57" s="437"/>
      <c r="P57" s="437"/>
      <c r="Q57" s="437"/>
      <c r="R57" s="437"/>
      <c r="S57" s="437"/>
      <c r="T57" s="437"/>
      <c r="U57" s="437"/>
      <c r="V57" s="437"/>
      <c r="W57" s="437"/>
      <c r="X57" s="437"/>
      <c r="Y57" s="437"/>
      <c r="Z57" s="437"/>
      <c r="AA57" s="437"/>
      <c r="AB57" s="437"/>
      <c r="AC57" s="437"/>
      <c r="AD57" s="437"/>
      <c r="AE57" s="437"/>
      <c r="AF57" s="438"/>
    </row>
    <row r="58" spans="1:42">
      <c r="A58" s="54"/>
      <c r="B58" s="427" t="s">
        <v>83</v>
      </c>
      <c r="C58" s="428"/>
      <c r="D58" s="428"/>
      <c r="E58" s="428"/>
      <c r="F58" s="428"/>
      <c r="G58" s="428"/>
      <c r="H58" s="428"/>
      <c r="I58" s="428"/>
      <c r="J58" s="428"/>
      <c r="K58" s="428"/>
      <c r="L58" s="429"/>
      <c r="M58" s="430" t="e">
        <f>SUM(M55:AF55)*G21*Q21</f>
        <v>#N/A</v>
      </c>
      <c r="N58" s="431"/>
      <c r="O58" s="431"/>
      <c r="P58" s="431"/>
      <c r="Q58" s="431"/>
      <c r="R58" s="431"/>
      <c r="S58" s="431"/>
      <c r="T58" s="431"/>
      <c r="U58" s="431"/>
      <c r="V58" s="431"/>
      <c r="W58" s="431"/>
      <c r="X58" s="431"/>
      <c r="Y58" s="431"/>
      <c r="Z58" s="431"/>
      <c r="AA58" s="431"/>
      <c r="AB58" s="431"/>
      <c r="AC58" s="431"/>
      <c r="AD58" s="431"/>
      <c r="AE58" s="431"/>
      <c r="AF58" s="432"/>
    </row>
    <row r="59" spans="1:42" s="1" customFormat="1">
      <c r="A59" s="55"/>
      <c r="B59" s="56"/>
      <c r="C59" s="422" t="s">
        <v>84</v>
      </c>
      <c r="D59" s="422"/>
      <c r="E59" s="422"/>
      <c r="F59" s="422"/>
      <c r="G59" s="422"/>
      <c r="H59" s="422"/>
      <c r="I59" s="422"/>
      <c r="J59" s="422"/>
      <c r="K59" s="422"/>
      <c r="L59" s="423"/>
      <c r="M59" s="424" t="e">
        <f>SUM(M55:AF55)*G21*V24</f>
        <v>#N/A</v>
      </c>
      <c r="N59" s="425"/>
      <c r="O59" s="425"/>
      <c r="P59" s="425"/>
      <c r="Q59" s="425"/>
      <c r="R59" s="425"/>
      <c r="S59" s="425"/>
      <c r="T59" s="425"/>
      <c r="U59" s="425"/>
      <c r="V59" s="425"/>
      <c r="W59" s="425"/>
      <c r="X59" s="425"/>
      <c r="Y59" s="425"/>
      <c r="Z59" s="425"/>
      <c r="AA59" s="425"/>
      <c r="AB59" s="425"/>
      <c r="AC59" s="425"/>
      <c r="AD59" s="425"/>
      <c r="AE59" s="425"/>
      <c r="AF59" s="426"/>
    </row>
  </sheetData>
  <sheetProtection password="EE69" sheet="1" objects="1" scenarios="1"/>
  <mergeCells count="188">
    <mergeCell ref="C59:L59"/>
    <mergeCell ref="M59:AF59"/>
    <mergeCell ref="A56:L56"/>
    <mergeCell ref="M56:AF56"/>
    <mergeCell ref="B57:L57"/>
    <mergeCell ref="M57:AF57"/>
    <mergeCell ref="B58:L58"/>
    <mergeCell ref="M58:AF58"/>
    <mergeCell ref="A55:L55"/>
    <mergeCell ref="M55:P55"/>
    <mergeCell ref="Q55:T55"/>
    <mergeCell ref="U55:X55"/>
    <mergeCell ref="Y55:AB55"/>
    <mergeCell ref="AC55:AF55"/>
    <mergeCell ref="A54:K54"/>
    <mergeCell ref="M54:P54"/>
    <mergeCell ref="Q54:T54"/>
    <mergeCell ref="U54:X54"/>
    <mergeCell ref="Y54:AB54"/>
    <mergeCell ref="AC54:AF54"/>
    <mergeCell ref="M49:AF49"/>
    <mergeCell ref="K50:L50"/>
    <mergeCell ref="M50:AF50"/>
    <mergeCell ref="K51:L51"/>
    <mergeCell ref="M51:AF51"/>
    <mergeCell ref="K52:L52"/>
    <mergeCell ref="M52:AF52"/>
    <mergeCell ref="Y45:AB45"/>
    <mergeCell ref="AC45:AF45"/>
    <mergeCell ref="B46:B53"/>
    <mergeCell ref="K46:L46"/>
    <mergeCell ref="M46:AF46"/>
    <mergeCell ref="K47:L47"/>
    <mergeCell ref="M47:AF47"/>
    <mergeCell ref="K48:L48"/>
    <mergeCell ref="M48:AF48"/>
    <mergeCell ref="K49:L49"/>
    <mergeCell ref="B43:B45"/>
    <mergeCell ref="C45:L45"/>
    <mergeCell ref="M45:P45"/>
    <mergeCell ref="Q45:T45"/>
    <mergeCell ref="U45:X45"/>
    <mergeCell ref="K53:L53"/>
    <mergeCell ref="M53:AF53"/>
    <mergeCell ref="Y43:AB43"/>
    <mergeCell ref="AC43:AF43"/>
    <mergeCell ref="C44:J44"/>
    <mergeCell ref="K44:L44"/>
    <mergeCell ref="M44:P44"/>
    <mergeCell ref="Q44:T44"/>
    <mergeCell ref="U44:X44"/>
    <mergeCell ref="Y44:AB44"/>
    <mergeCell ref="AC44:AF44"/>
    <mergeCell ref="C43:J43"/>
    <mergeCell ref="K43:L43"/>
    <mergeCell ref="M43:P43"/>
    <mergeCell ref="Q43:T43"/>
    <mergeCell ref="U43:X43"/>
    <mergeCell ref="C42:L42"/>
    <mergeCell ref="M42:P42"/>
    <mergeCell ref="Q42:T42"/>
    <mergeCell ref="U42:X42"/>
    <mergeCell ref="Y42:AB42"/>
    <mergeCell ref="AC42:AF42"/>
    <mergeCell ref="K41:L41"/>
    <mergeCell ref="M41:P41"/>
    <mergeCell ref="Q41:T41"/>
    <mergeCell ref="U41:X41"/>
    <mergeCell ref="Y41:AB41"/>
    <mergeCell ref="AC41:AF41"/>
    <mergeCell ref="K40:L40"/>
    <mergeCell ref="M40:P40"/>
    <mergeCell ref="Q40:T40"/>
    <mergeCell ref="U40:X40"/>
    <mergeCell ref="Y40:AB40"/>
    <mergeCell ref="AC40:AF40"/>
    <mergeCell ref="K39:L39"/>
    <mergeCell ref="M39:P39"/>
    <mergeCell ref="Q39:T39"/>
    <mergeCell ref="U39:X39"/>
    <mergeCell ref="Y39:AB39"/>
    <mergeCell ref="AC39:AF39"/>
    <mergeCell ref="C35:J35"/>
    <mergeCell ref="K35:L35"/>
    <mergeCell ref="M35:P35"/>
    <mergeCell ref="Q35:T35"/>
    <mergeCell ref="U35:X35"/>
    <mergeCell ref="Y35:AB35"/>
    <mergeCell ref="AC35:AF35"/>
    <mergeCell ref="K38:L38"/>
    <mergeCell ref="M38:P38"/>
    <mergeCell ref="Q38:T38"/>
    <mergeCell ref="U38:X38"/>
    <mergeCell ref="Y38:AB38"/>
    <mergeCell ref="AC38:AF38"/>
    <mergeCell ref="AC36:AF36"/>
    <mergeCell ref="K37:L37"/>
    <mergeCell ref="M37:P37"/>
    <mergeCell ref="Q37:T37"/>
    <mergeCell ref="U37:X37"/>
    <mergeCell ref="Y37:AB37"/>
    <mergeCell ref="AC37:AF37"/>
    <mergeCell ref="K33:L33"/>
    <mergeCell ref="M33:P33"/>
    <mergeCell ref="Q33:T33"/>
    <mergeCell ref="U33:X33"/>
    <mergeCell ref="Y33:AB33"/>
    <mergeCell ref="AC33:AF33"/>
    <mergeCell ref="A32:A53"/>
    <mergeCell ref="B32:B42"/>
    <mergeCell ref="K32:L32"/>
    <mergeCell ref="M32:P32"/>
    <mergeCell ref="Q32:T32"/>
    <mergeCell ref="U32:X32"/>
    <mergeCell ref="K34:L34"/>
    <mergeCell ref="M34:P34"/>
    <mergeCell ref="Q34:T34"/>
    <mergeCell ref="U34:X34"/>
    <mergeCell ref="C36:J36"/>
    <mergeCell ref="K36:L36"/>
    <mergeCell ref="M36:P36"/>
    <mergeCell ref="Q36:T36"/>
    <mergeCell ref="U36:X36"/>
    <mergeCell ref="Y36:AB36"/>
    <mergeCell ref="Y34:AB34"/>
    <mergeCell ref="AC34:AF34"/>
    <mergeCell ref="A31:J31"/>
    <mergeCell ref="K31:L31"/>
    <mergeCell ref="M31:P31"/>
    <mergeCell ref="Q31:T31"/>
    <mergeCell ref="U31:X31"/>
    <mergeCell ref="Y31:AB31"/>
    <mergeCell ref="AC31:AF31"/>
    <mergeCell ref="Y32:AB32"/>
    <mergeCell ref="AC32:AF32"/>
    <mergeCell ref="A26:L26"/>
    <mergeCell ref="M26:AF26"/>
    <mergeCell ref="A27:L27"/>
    <mergeCell ref="M27:AF27"/>
    <mergeCell ref="A28:J30"/>
    <mergeCell ref="K28:L30"/>
    <mergeCell ref="M28:AF29"/>
    <mergeCell ref="M30:P30"/>
    <mergeCell ref="Q30:T30"/>
    <mergeCell ref="U30:X30"/>
    <mergeCell ref="Y30:AB30"/>
    <mergeCell ref="AC30:AF30"/>
    <mergeCell ref="G23:K23"/>
    <mergeCell ref="L23:P23"/>
    <mergeCell ref="Q23:U23"/>
    <mergeCell ref="V23:Z23"/>
    <mergeCell ref="G24:K24"/>
    <mergeCell ref="L24:P24"/>
    <mergeCell ref="Q24:U24"/>
    <mergeCell ref="V24:Z24"/>
    <mergeCell ref="G19:K20"/>
    <mergeCell ref="L19:P20"/>
    <mergeCell ref="Q19:U20"/>
    <mergeCell ref="V20:Z20"/>
    <mergeCell ref="G21:K21"/>
    <mergeCell ref="L21:P21"/>
    <mergeCell ref="Q21:U21"/>
    <mergeCell ref="V21:Z21"/>
    <mergeCell ref="A10:AF10"/>
    <mergeCell ref="A13:AF13"/>
    <mergeCell ref="B16:F16"/>
    <mergeCell ref="G16:K16"/>
    <mergeCell ref="L16:P16"/>
    <mergeCell ref="Q16:U16"/>
    <mergeCell ref="V16:Z16"/>
    <mergeCell ref="AA16:AE16"/>
    <mergeCell ref="V4:AF4"/>
    <mergeCell ref="R5:U6"/>
    <mergeCell ref="V5:AF6"/>
    <mergeCell ref="R7:U7"/>
    <mergeCell ref="V7:AF7"/>
    <mergeCell ref="R8:U8"/>
    <mergeCell ref="V8:AF8"/>
    <mergeCell ref="S1:T1"/>
    <mergeCell ref="AA1:AF1"/>
    <mergeCell ref="B2:G7"/>
    <mergeCell ref="R2:U2"/>
    <mergeCell ref="V2:X2"/>
    <mergeCell ref="Y2:AC2"/>
    <mergeCell ref="AD2:AF2"/>
    <mergeCell ref="R3:U3"/>
    <mergeCell ref="V3:AF3"/>
    <mergeCell ref="R4:U4"/>
  </mergeCells>
  <phoneticPr fontId="2"/>
  <conditionalFormatting sqref="Q16:U16 G16:K16 G21:K21 V21:Z21 U31:AF31 K32:L36 K43:L43 K46:L48 K50:L50 K49 K38:L39 K41:L41 K52:L52 G23:G24">
    <cfRule type="containsBlanks" dxfId="54" priority="9">
      <formula>LEN(TRIM(G16))=0</formula>
    </cfRule>
  </conditionalFormatting>
  <conditionalFormatting sqref="U35:X36">
    <cfRule type="expression" dxfId="53" priority="8">
      <formula>$U$35:$X$36="NG"</formula>
    </cfRule>
  </conditionalFormatting>
  <conditionalFormatting sqref="K37:L37">
    <cfRule type="containsBlanks" dxfId="52" priority="7">
      <formula>LEN(TRIM(K37))=0</formula>
    </cfRule>
  </conditionalFormatting>
  <conditionalFormatting sqref="Y2">
    <cfRule type="containsBlanks" dxfId="51" priority="6">
      <formula>LEN(TRIM(Y2))=0</formula>
    </cfRule>
  </conditionalFormatting>
  <conditionalFormatting sqref="V3:AF3 V7:AF7 V4:V5">
    <cfRule type="containsBlanks" dxfId="50" priority="5">
      <formula>LEN(TRIM(V3))=0</formula>
    </cfRule>
  </conditionalFormatting>
  <conditionalFormatting sqref="K40:L40">
    <cfRule type="containsBlanks" dxfId="49" priority="4">
      <formula>LEN(TRIM(K40))=0</formula>
    </cfRule>
  </conditionalFormatting>
  <conditionalFormatting sqref="K44:L44">
    <cfRule type="containsBlanks" dxfId="48" priority="3">
      <formula>LEN(TRIM(K44))=0</formula>
    </cfRule>
  </conditionalFormatting>
  <conditionalFormatting sqref="K51:L51">
    <cfRule type="containsBlanks" dxfId="47" priority="2">
      <formula>LEN(TRIM(K51))=0</formula>
    </cfRule>
  </conditionalFormatting>
  <conditionalFormatting sqref="L24:U24">
    <cfRule type="containsBlanks" dxfId="46" priority="1">
      <formula>LEN(TRIM(L24))=0</formula>
    </cfRule>
  </conditionalFormatting>
  <dataValidations count="12">
    <dataValidation type="list" allowBlank="1" showInputMessage="1" showErrorMessage="1" sqref="Q24:U24">
      <formula1>$AY$2:$AY$8</formula1>
    </dataValidation>
    <dataValidation type="list" allowBlank="1" showInputMessage="1" showErrorMessage="1" sqref="L24:P24">
      <formula1>$AW$2:$AW$3</formula1>
    </dataValidation>
    <dataValidation type="list" allowBlank="1" showInputMessage="1" showErrorMessage="1" sqref="G24:K24">
      <formula1>"あり,なし"</formula1>
    </dataValidation>
    <dataValidation type="list" allowBlank="1" showInputMessage="1" showErrorMessage="1" sqref="K52:L52">
      <formula1>"配置,兼務,―"</formula1>
    </dataValidation>
    <dataValidation type="list" allowBlank="1" showInputMessage="1" showErrorMessage="1" sqref="K49:L49">
      <formula1>"○,ー"</formula1>
    </dataValidation>
    <dataValidation type="decimal" operator="greaterThanOrEqual" allowBlank="1" showInputMessage="1" showErrorMessage="1" sqref="K38:L38">
      <formula1>0</formula1>
    </dataValidation>
    <dataValidation type="list" allowBlank="1" showInputMessage="1" showErrorMessage="1" sqref="K48:L48">
      <formula1>"A,B,－"</formula1>
    </dataValidation>
    <dataValidation type="whole" allowBlank="1" showInputMessage="1" showErrorMessage="1" sqref="K40:L41">
      <formula1>0</formula1>
      <formula2>7</formula2>
    </dataValidation>
    <dataValidation type="whole" operator="greaterThanOrEqual" allowBlank="1" showInputMessage="1" showErrorMessage="1" sqref="K43:L43">
      <formula1>0</formula1>
    </dataValidation>
    <dataValidation type="list" allowBlank="1" showInputMessage="1" showErrorMessage="1" sqref="V21:Z21">
      <formula1>"○,×"</formula1>
    </dataValidation>
    <dataValidation type="list" allowBlank="1" showInputMessage="1" showErrorMessage="1" sqref="K50:L50">
      <formula1>"○,－"</formula1>
    </dataValidation>
    <dataValidation type="list" allowBlank="1" showInputMessage="1" showErrorMessage="1" sqref="K46:L47 K39:L39 K44:L44 K51:L51 K33:L37">
      <formula1>"○,―"</formula1>
    </dataValidation>
  </dataValidations>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B11" sqref="B11:I16"/>
    </sheetView>
  </sheetViews>
  <sheetFormatPr defaultRowHeight="18.75"/>
  <cols>
    <col min="1" max="1" width="5.25" style="58" customWidth="1"/>
    <col min="2" max="2" width="5.375" style="58" customWidth="1"/>
    <col min="3" max="3" width="28.75" style="58" customWidth="1"/>
    <col min="4" max="4" width="11.625" style="58" customWidth="1"/>
    <col min="5" max="5" width="11.375" style="58" customWidth="1"/>
    <col min="6" max="256" width="9" style="58"/>
    <col min="257" max="257" width="5.25" style="58" customWidth="1"/>
    <col min="258" max="258" width="5.375" style="58" customWidth="1"/>
    <col min="259" max="259" width="28.75" style="58" customWidth="1"/>
    <col min="260" max="260" width="11.75" style="58" customWidth="1"/>
    <col min="261" max="512" width="9" style="58"/>
    <col min="513" max="513" width="5.25" style="58" customWidth="1"/>
    <col min="514" max="514" width="5.375" style="58" customWidth="1"/>
    <col min="515" max="515" width="28.75" style="58" customWidth="1"/>
    <col min="516" max="516" width="11.75" style="58" customWidth="1"/>
    <col min="517" max="768" width="9" style="58"/>
    <col min="769" max="769" width="5.25" style="58" customWidth="1"/>
    <col min="770" max="770" width="5.375" style="58" customWidth="1"/>
    <col min="771" max="771" width="28.75" style="58" customWidth="1"/>
    <col min="772" max="772" width="11.75" style="58" customWidth="1"/>
    <col min="773" max="1024" width="9" style="58"/>
    <col min="1025" max="1025" width="5.25" style="58" customWidth="1"/>
    <col min="1026" max="1026" width="5.375" style="58" customWidth="1"/>
    <col min="1027" max="1027" width="28.75" style="58" customWidth="1"/>
    <col min="1028" max="1028" width="11.75" style="58" customWidth="1"/>
    <col min="1029" max="1280" width="9" style="58"/>
    <col min="1281" max="1281" width="5.25" style="58" customWidth="1"/>
    <col min="1282" max="1282" width="5.375" style="58" customWidth="1"/>
    <col min="1283" max="1283" width="28.75" style="58" customWidth="1"/>
    <col min="1284" max="1284" width="11.75" style="58" customWidth="1"/>
    <col min="1285" max="1536" width="9" style="58"/>
    <col min="1537" max="1537" width="5.25" style="58" customWidth="1"/>
    <col min="1538" max="1538" width="5.375" style="58" customWidth="1"/>
    <col min="1539" max="1539" width="28.75" style="58" customWidth="1"/>
    <col min="1540" max="1540" width="11.75" style="58" customWidth="1"/>
    <col min="1541" max="1792" width="9" style="58"/>
    <col min="1793" max="1793" width="5.25" style="58" customWidth="1"/>
    <col min="1794" max="1794" width="5.375" style="58" customWidth="1"/>
    <col min="1795" max="1795" width="28.75" style="58" customWidth="1"/>
    <col min="1796" max="1796" width="11.75" style="58" customWidth="1"/>
    <col min="1797" max="2048" width="9" style="58"/>
    <col min="2049" max="2049" width="5.25" style="58" customWidth="1"/>
    <col min="2050" max="2050" width="5.375" style="58" customWidth="1"/>
    <col min="2051" max="2051" width="28.75" style="58" customWidth="1"/>
    <col min="2052" max="2052" width="11.75" style="58" customWidth="1"/>
    <col min="2053" max="2304" width="9" style="58"/>
    <col min="2305" max="2305" width="5.25" style="58" customWidth="1"/>
    <col min="2306" max="2306" width="5.375" style="58" customWidth="1"/>
    <col min="2307" max="2307" width="28.75" style="58" customWidth="1"/>
    <col min="2308" max="2308" width="11.75" style="58" customWidth="1"/>
    <col min="2309" max="2560" width="9" style="58"/>
    <col min="2561" max="2561" width="5.25" style="58" customWidth="1"/>
    <col min="2562" max="2562" width="5.375" style="58" customWidth="1"/>
    <col min="2563" max="2563" width="28.75" style="58" customWidth="1"/>
    <col min="2564" max="2564" width="11.75" style="58" customWidth="1"/>
    <col min="2565" max="2816" width="9" style="58"/>
    <col min="2817" max="2817" width="5.25" style="58" customWidth="1"/>
    <col min="2818" max="2818" width="5.375" style="58" customWidth="1"/>
    <col min="2819" max="2819" width="28.75" style="58" customWidth="1"/>
    <col min="2820" max="2820" width="11.75" style="58" customWidth="1"/>
    <col min="2821" max="3072" width="9" style="58"/>
    <col min="3073" max="3073" width="5.25" style="58" customWidth="1"/>
    <col min="3074" max="3074" width="5.375" style="58" customWidth="1"/>
    <col min="3075" max="3075" width="28.75" style="58" customWidth="1"/>
    <col min="3076" max="3076" width="11.75" style="58" customWidth="1"/>
    <col min="3077" max="3328" width="9" style="58"/>
    <col min="3329" max="3329" width="5.25" style="58" customWidth="1"/>
    <col min="3330" max="3330" width="5.375" style="58" customWidth="1"/>
    <col min="3331" max="3331" width="28.75" style="58" customWidth="1"/>
    <col min="3332" max="3332" width="11.75" style="58" customWidth="1"/>
    <col min="3333" max="3584" width="9" style="58"/>
    <col min="3585" max="3585" width="5.25" style="58" customWidth="1"/>
    <col min="3586" max="3586" width="5.375" style="58" customWidth="1"/>
    <col min="3587" max="3587" width="28.75" style="58" customWidth="1"/>
    <col min="3588" max="3588" width="11.75" style="58" customWidth="1"/>
    <col min="3589" max="3840" width="9" style="58"/>
    <col min="3841" max="3841" width="5.25" style="58" customWidth="1"/>
    <col min="3842" max="3842" width="5.375" style="58" customWidth="1"/>
    <col min="3843" max="3843" width="28.75" style="58" customWidth="1"/>
    <col min="3844" max="3844" width="11.75" style="58" customWidth="1"/>
    <col min="3845" max="4096" width="9" style="58"/>
    <col min="4097" max="4097" width="5.25" style="58" customWidth="1"/>
    <col min="4098" max="4098" width="5.375" style="58" customWidth="1"/>
    <col min="4099" max="4099" width="28.75" style="58" customWidth="1"/>
    <col min="4100" max="4100" width="11.75" style="58" customWidth="1"/>
    <col min="4101" max="4352" width="9" style="58"/>
    <col min="4353" max="4353" width="5.25" style="58" customWidth="1"/>
    <col min="4354" max="4354" width="5.375" style="58" customWidth="1"/>
    <col min="4355" max="4355" width="28.75" style="58" customWidth="1"/>
    <col min="4356" max="4356" width="11.75" style="58" customWidth="1"/>
    <col min="4357" max="4608" width="9" style="58"/>
    <col min="4609" max="4609" width="5.25" style="58" customWidth="1"/>
    <col min="4610" max="4610" width="5.375" style="58" customWidth="1"/>
    <col min="4611" max="4611" width="28.75" style="58" customWidth="1"/>
    <col min="4612" max="4612" width="11.75" style="58" customWidth="1"/>
    <col min="4613" max="4864" width="9" style="58"/>
    <col min="4865" max="4865" width="5.25" style="58" customWidth="1"/>
    <col min="4866" max="4866" width="5.375" style="58" customWidth="1"/>
    <col min="4867" max="4867" width="28.75" style="58" customWidth="1"/>
    <col min="4868" max="4868" width="11.75" style="58" customWidth="1"/>
    <col min="4869" max="5120" width="9" style="58"/>
    <col min="5121" max="5121" width="5.25" style="58" customWidth="1"/>
    <col min="5122" max="5122" width="5.375" style="58" customWidth="1"/>
    <col min="5123" max="5123" width="28.75" style="58" customWidth="1"/>
    <col min="5124" max="5124" width="11.75" style="58" customWidth="1"/>
    <col min="5125" max="5376" width="9" style="58"/>
    <col min="5377" max="5377" width="5.25" style="58" customWidth="1"/>
    <col min="5378" max="5378" width="5.375" style="58" customWidth="1"/>
    <col min="5379" max="5379" width="28.75" style="58" customWidth="1"/>
    <col min="5380" max="5380" width="11.75" style="58" customWidth="1"/>
    <col min="5381" max="5632" width="9" style="58"/>
    <col min="5633" max="5633" width="5.25" style="58" customWidth="1"/>
    <col min="5634" max="5634" width="5.375" style="58" customWidth="1"/>
    <col min="5635" max="5635" width="28.75" style="58" customWidth="1"/>
    <col min="5636" max="5636" width="11.75" style="58" customWidth="1"/>
    <col min="5637" max="5888" width="9" style="58"/>
    <col min="5889" max="5889" width="5.25" style="58" customWidth="1"/>
    <col min="5890" max="5890" width="5.375" style="58" customWidth="1"/>
    <col min="5891" max="5891" width="28.75" style="58" customWidth="1"/>
    <col min="5892" max="5892" width="11.75" style="58" customWidth="1"/>
    <col min="5893" max="6144" width="9" style="58"/>
    <col min="6145" max="6145" width="5.25" style="58" customWidth="1"/>
    <col min="6146" max="6146" width="5.375" style="58" customWidth="1"/>
    <col min="6147" max="6147" width="28.75" style="58" customWidth="1"/>
    <col min="6148" max="6148" width="11.75" style="58" customWidth="1"/>
    <col min="6149" max="6400" width="9" style="58"/>
    <col min="6401" max="6401" width="5.25" style="58" customWidth="1"/>
    <col min="6402" max="6402" width="5.375" style="58" customWidth="1"/>
    <col min="6403" max="6403" width="28.75" style="58" customWidth="1"/>
    <col min="6404" max="6404" width="11.75" style="58" customWidth="1"/>
    <col min="6405" max="6656" width="9" style="58"/>
    <col min="6657" max="6657" width="5.25" style="58" customWidth="1"/>
    <col min="6658" max="6658" width="5.375" style="58" customWidth="1"/>
    <col min="6659" max="6659" width="28.75" style="58" customWidth="1"/>
    <col min="6660" max="6660" width="11.75" style="58" customWidth="1"/>
    <col min="6661" max="6912" width="9" style="58"/>
    <col min="6913" max="6913" width="5.25" style="58" customWidth="1"/>
    <col min="6914" max="6914" width="5.375" style="58" customWidth="1"/>
    <col min="6915" max="6915" width="28.75" style="58" customWidth="1"/>
    <col min="6916" max="6916" width="11.75" style="58" customWidth="1"/>
    <col min="6917" max="7168" width="9" style="58"/>
    <col min="7169" max="7169" width="5.25" style="58" customWidth="1"/>
    <col min="7170" max="7170" width="5.375" style="58" customWidth="1"/>
    <col min="7171" max="7171" width="28.75" style="58" customWidth="1"/>
    <col min="7172" max="7172" width="11.75" style="58" customWidth="1"/>
    <col min="7173" max="7424" width="9" style="58"/>
    <col min="7425" max="7425" width="5.25" style="58" customWidth="1"/>
    <col min="7426" max="7426" width="5.375" style="58" customWidth="1"/>
    <col min="7427" max="7427" width="28.75" style="58" customWidth="1"/>
    <col min="7428" max="7428" width="11.75" style="58" customWidth="1"/>
    <col min="7429" max="7680" width="9" style="58"/>
    <col min="7681" max="7681" width="5.25" style="58" customWidth="1"/>
    <col min="7682" max="7682" width="5.375" style="58" customWidth="1"/>
    <col min="7683" max="7683" width="28.75" style="58" customWidth="1"/>
    <col min="7684" max="7684" width="11.75" style="58" customWidth="1"/>
    <col min="7685" max="7936" width="9" style="58"/>
    <col min="7937" max="7937" width="5.25" style="58" customWidth="1"/>
    <col min="7938" max="7938" width="5.375" style="58" customWidth="1"/>
    <col min="7939" max="7939" width="28.75" style="58" customWidth="1"/>
    <col min="7940" max="7940" width="11.75" style="58" customWidth="1"/>
    <col min="7941" max="8192" width="9" style="58"/>
    <col min="8193" max="8193" width="5.25" style="58" customWidth="1"/>
    <col min="8194" max="8194" width="5.375" style="58" customWidth="1"/>
    <col min="8195" max="8195" width="28.75" style="58" customWidth="1"/>
    <col min="8196" max="8196" width="11.75" style="58" customWidth="1"/>
    <col min="8197" max="8448" width="9" style="58"/>
    <col min="8449" max="8449" width="5.25" style="58" customWidth="1"/>
    <col min="8450" max="8450" width="5.375" style="58" customWidth="1"/>
    <col min="8451" max="8451" width="28.75" style="58" customWidth="1"/>
    <col min="8452" max="8452" width="11.75" style="58" customWidth="1"/>
    <col min="8453" max="8704" width="9" style="58"/>
    <col min="8705" max="8705" width="5.25" style="58" customWidth="1"/>
    <col min="8706" max="8706" width="5.375" style="58" customWidth="1"/>
    <col min="8707" max="8707" width="28.75" style="58" customWidth="1"/>
    <col min="8708" max="8708" width="11.75" style="58" customWidth="1"/>
    <col min="8709" max="8960" width="9" style="58"/>
    <col min="8961" max="8961" width="5.25" style="58" customWidth="1"/>
    <col min="8962" max="8962" width="5.375" style="58" customWidth="1"/>
    <col min="8963" max="8963" width="28.75" style="58" customWidth="1"/>
    <col min="8964" max="8964" width="11.75" style="58" customWidth="1"/>
    <col min="8965" max="9216" width="9" style="58"/>
    <col min="9217" max="9217" width="5.25" style="58" customWidth="1"/>
    <col min="9218" max="9218" width="5.375" style="58" customWidth="1"/>
    <col min="9219" max="9219" width="28.75" style="58" customWidth="1"/>
    <col min="9220" max="9220" width="11.75" style="58" customWidth="1"/>
    <col min="9221" max="9472" width="9" style="58"/>
    <col min="9473" max="9473" width="5.25" style="58" customWidth="1"/>
    <col min="9474" max="9474" width="5.375" style="58" customWidth="1"/>
    <col min="9475" max="9475" width="28.75" style="58" customWidth="1"/>
    <col min="9476" max="9476" width="11.75" style="58" customWidth="1"/>
    <col min="9477" max="9728" width="9" style="58"/>
    <col min="9729" max="9729" width="5.25" style="58" customWidth="1"/>
    <col min="9730" max="9730" width="5.375" style="58" customWidth="1"/>
    <col min="9731" max="9731" width="28.75" style="58" customWidth="1"/>
    <col min="9732" max="9732" width="11.75" style="58" customWidth="1"/>
    <col min="9733" max="9984" width="9" style="58"/>
    <col min="9985" max="9985" width="5.25" style="58" customWidth="1"/>
    <col min="9986" max="9986" width="5.375" style="58" customWidth="1"/>
    <col min="9987" max="9987" width="28.75" style="58" customWidth="1"/>
    <col min="9988" max="9988" width="11.75" style="58" customWidth="1"/>
    <col min="9989" max="10240" width="9" style="58"/>
    <col min="10241" max="10241" width="5.25" style="58" customWidth="1"/>
    <col min="10242" max="10242" width="5.375" style="58" customWidth="1"/>
    <col min="10243" max="10243" width="28.75" style="58" customWidth="1"/>
    <col min="10244" max="10244" width="11.75" style="58" customWidth="1"/>
    <col min="10245" max="10496" width="9" style="58"/>
    <col min="10497" max="10497" width="5.25" style="58" customWidth="1"/>
    <col min="10498" max="10498" width="5.375" style="58" customWidth="1"/>
    <col min="10499" max="10499" width="28.75" style="58" customWidth="1"/>
    <col min="10500" max="10500" width="11.75" style="58" customWidth="1"/>
    <col min="10501" max="10752" width="9" style="58"/>
    <col min="10753" max="10753" width="5.25" style="58" customWidth="1"/>
    <col min="10754" max="10754" width="5.375" style="58" customWidth="1"/>
    <col min="10755" max="10755" width="28.75" style="58" customWidth="1"/>
    <col min="10756" max="10756" width="11.75" style="58" customWidth="1"/>
    <col min="10757" max="11008" width="9" style="58"/>
    <col min="11009" max="11009" width="5.25" style="58" customWidth="1"/>
    <col min="11010" max="11010" width="5.375" style="58" customWidth="1"/>
    <col min="11011" max="11011" width="28.75" style="58" customWidth="1"/>
    <col min="11012" max="11012" width="11.75" style="58" customWidth="1"/>
    <col min="11013" max="11264" width="9" style="58"/>
    <col min="11265" max="11265" width="5.25" style="58" customWidth="1"/>
    <col min="11266" max="11266" width="5.375" style="58" customWidth="1"/>
    <col min="11267" max="11267" width="28.75" style="58" customWidth="1"/>
    <col min="11268" max="11268" width="11.75" style="58" customWidth="1"/>
    <col min="11269" max="11520" width="9" style="58"/>
    <col min="11521" max="11521" width="5.25" style="58" customWidth="1"/>
    <col min="11522" max="11522" width="5.375" style="58" customWidth="1"/>
    <col min="11523" max="11523" width="28.75" style="58" customWidth="1"/>
    <col min="11524" max="11524" width="11.75" style="58" customWidth="1"/>
    <col min="11525" max="11776" width="9" style="58"/>
    <col min="11777" max="11777" width="5.25" style="58" customWidth="1"/>
    <col min="11778" max="11778" width="5.375" style="58" customWidth="1"/>
    <col min="11779" max="11779" width="28.75" style="58" customWidth="1"/>
    <col min="11780" max="11780" width="11.75" style="58" customWidth="1"/>
    <col min="11781" max="12032" width="9" style="58"/>
    <col min="12033" max="12033" width="5.25" style="58" customWidth="1"/>
    <col min="12034" max="12034" width="5.375" style="58" customWidth="1"/>
    <col min="12035" max="12035" width="28.75" style="58" customWidth="1"/>
    <col min="12036" max="12036" width="11.75" style="58" customWidth="1"/>
    <col min="12037" max="12288" width="9" style="58"/>
    <col min="12289" max="12289" width="5.25" style="58" customWidth="1"/>
    <col min="12290" max="12290" width="5.375" style="58" customWidth="1"/>
    <col min="12291" max="12291" width="28.75" style="58" customWidth="1"/>
    <col min="12292" max="12292" width="11.75" style="58" customWidth="1"/>
    <col min="12293" max="12544" width="9" style="58"/>
    <col min="12545" max="12545" width="5.25" style="58" customWidth="1"/>
    <col min="12546" max="12546" width="5.375" style="58" customWidth="1"/>
    <col min="12547" max="12547" width="28.75" style="58" customWidth="1"/>
    <col min="12548" max="12548" width="11.75" style="58" customWidth="1"/>
    <col min="12549" max="12800" width="9" style="58"/>
    <col min="12801" max="12801" width="5.25" style="58" customWidth="1"/>
    <col min="12802" max="12802" width="5.375" style="58" customWidth="1"/>
    <col min="12803" max="12803" width="28.75" style="58" customWidth="1"/>
    <col min="12804" max="12804" width="11.75" style="58" customWidth="1"/>
    <col min="12805" max="13056" width="9" style="58"/>
    <col min="13057" max="13057" width="5.25" style="58" customWidth="1"/>
    <col min="13058" max="13058" width="5.375" style="58" customWidth="1"/>
    <col min="13059" max="13059" width="28.75" style="58" customWidth="1"/>
    <col min="13060" max="13060" width="11.75" style="58" customWidth="1"/>
    <col min="13061" max="13312" width="9" style="58"/>
    <col min="13313" max="13313" width="5.25" style="58" customWidth="1"/>
    <col min="13314" max="13314" width="5.375" style="58" customWidth="1"/>
    <col min="13315" max="13315" width="28.75" style="58" customWidth="1"/>
    <col min="13316" max="13316" width="11.75" style="58" customWidth="1"/>
    <col min="13317" max="13568" width="9" style="58"/>
    <col min="13569" max="13569" width="5.25" style="58" customWidth="1"/>
    <col min="13570" max="13570" width="5.375" style="58" customWidth="1"/>
    <col min="13571" max="13571" width="28.75" style="58" customWidth="1"/>
    <col min="13572" max="13572" width="11.75" style="58" customWidth="1"/>
    <col min="13573" max="13824" width="9" style="58"/>
    <col min="13825" max="13825" width="5.25" style="58" customWidth="1"/>
    <col min="13826" max="13826" width="5.375" style="58" customWidth="1"/>
    <col min="13827" max="13827" width="28.75" style="58" customWidth="1"/>
    <col min="13828" max="13828" width="11.75" style="58" customWidth="1"/>
    <col min="13829" max="14080" width="9" style="58"/>
    <col min="14081" max="14081" width="5.25" style="58" customWidth="1"/>
    <col min="14082" max="14082" width="5.375" style="58" customWidth="1"/>
    <col min="14083" max="14083" width="28.75" style="58" customWidth="1"/>
    <col min="14084" max="14084" width="11.75" style="58" customWidth="1"/>
    <col min="14085" max="14336" width="9" style="58"/>
    <col min="14337" max="14337" width="5.25" style="58" customWidth="1"/>
    <col min="14338" max="14338" width="5.375" style="58" customWidth="1"/>
    <col min="14339" max="14339" width="28.75" style="58" customWidth="1"/>
    <col min="14340" max="14340" width="11.75" style="58" customWidth="1"/>
    <col min="14341" max="14592" width="9" style="58"/>
    <col min="14593" max="14593" width="5.25" style="58" customWidth="1"/>
    <col min="14594" max="14594" width="5.375" style="58" customWidth="1"/>
    <col min="14595" max="14595" width="28.75" style="58" customWidth="1"/>
    <col min="14596" max="14596" width="11.75" style="58" customWidth="1"/>
    <col min="14597" max="14848" width="9" style="58"/>
    <col min="14849" max="14849" width="5.25" style="58" customWidth="1"/>
    <col min="14850" max="14850" width="5.375" style="58" customWidth="1"/>
    <col min="14851" max="14851" width="28.75" style="58" customWidth="1"/>
    <col min="14852" max="14852" width="11.75" style="58" customWidth="1"/>
    <col min="14853" max="15104" width="9" style="58"/>
    <col min="15105" max="15105" width="5.25" style="58" customWidth="1"/>
    <col min="15106" max="15106" width="5.375" style="58" customWidth="1"/>
    <col min="15107" max="15107" width="28.75" style="58" customWidth="1"/>
    <col min="15108" max="15108" width="11.75" style="58" customWidth="1"/>
    <col min="15109" max="15360" width="9" style="58"/>
    <col min="15361" max="15361" width="5.25" style="58" customWidth="1"/>
    <col min="15362" max="15362" width="5.375" style="58" customWidth="1"/>
    <col min="15363" max="15363" width="28.75" style="58" customWidth="1"/>
    <col min="15364" max="15364" width="11.75" style="58" customWidth="1"/>
    <col min="15365" max="15616" width="9" style="58"/>
    <col min="15617" max="15617" width="5.25" style="58" customWidth="1"/>
    <col min="15618" max="15618" width="5.375" style="58" customWidth="1"/>
    <col min="15619" max="15619" width="28.75" style="58" customWidth="1"/>
    <col min="15620" max="15620" width="11.75" style="58" customWidth="1"/>
    <col min="15621" max="15872" width="9" style="58"/>
    <col min="15873" max="15873" width="5.25" style="58" customWidth="1"/>
    <col min="15874" max="15874" width="5.375" style="58" customWidth="1"/>
    <col min="15875" max="15875" width="28.75" style="58" customWidth="1"/>
    <col min="15876" max="15876" width="11.75" style="58" customWidth="1"/>
    <col min="15877" max="16128" width="9" style="58"/>
    <col min="16129" max="16129" width="5.25" style="58" customWidth="1"/>
    <col min="16130" max="16130" width="5.375" style="58" customWidth="1"/>
    <col min="16131" max="16131" width="28.75" style="58" customWidth="1"/>
    <col min="16132" max="16132" width="11.75" style="58" customWidth="1"/>
    <col min="16133" max="16384" width="9" style="58"/>
  </cols>
  <sheetData>
    <row r="1" spans="1:7">
      <c r="A1" s="57"/>
      <c r="B1" s="57"/>
      <c r="C1" s="57"/>
      <c r="D1" s="57"/>
      <c r="E1" s="57"/>
      <c r="F1" s="57"/>
    </row>
    <row r="2" spans="1:7" ht="30.6" customHeight="1">
      <c r="B2" s="59"/>
      <c r="C2" s="60" t="s">
        <v>85</v>
      </c>
      <c r="D2" s="60" t="s">
        <v>24</v>
      </c>
      <c r="E2" s="60" t="s">
        <v>83</v>
      </c>
      <c r="F2" s="61" t="s">
        <v>86</v>
      </c>
      <c r="G2" s="61"/>
    </row>
    <row r="3" spans="1:7" ht="16.899999999999999" customHeight="1">
      <c r="B3" s="62">
        <v>0</v>
      </c>
      <c r="C3" s="63" t="s">
        <v>87</v>
      </c>
      <c r="D3" s="64">
        <v>2</v>
      </c>
      <c r="E3" s="64">
        <v>6</v>
      </c>
      <c r="F3" s="65">
        <f t="shared" ref="F3:F14" si="0">SUM(D3:E3)</f>
        <v>8</v>
      </c>
      <c r="G3" s="66"/>
    </row>
    <row r="4" spans="1:7" ht="16.899999999999999" customHeight="1">
      <c r="B4" s="62">
        <v>1</v>
      </c>
      <c r="C4" s="63" t="s">
        <v>88</v>
      </c>
      <c r="D4" s="64">
        <v>3</v>
      </c>
      <c r="E4" s="64">
        <v>6</v>
      </c>
      <c r="F4" s="65">
        <f t="shared" si="0"/>
        <v>9</v>
      </c>
      <c r="G4" s="66"/>
    </row>
    <row r="5" spans="1:7" ht="16.899999999999999" customHeight="1">
      <c r="B5" s="62">
        <v>2</v>
      </c>
      <c r="C5" s="63" t="s">
        <v>89</v>
      </c>
      <c r="D5" s="64">
        <v>4</v>
      </c>
      <c r="E5" s="64">
        <v>6</v>
      </c>
      <c r="F5" s="65">
        <f t="shared" si="0"/>
        <v>10</v>
      </c>
      <c r="G5" s="66"/>
    </row>
    <row r="6" spans="1:7" ht="16.899999999999999" customHeight="1">
      <c r="B6" s="62">
        <v>3</v>
      </c>
      <c r="C6" s="63" t="s">
        <v>90</v>
      </c>
      <c r="D6" s="64">
        <v>5</v>
      </c>
      <c r="E6" s="64">
        <v>6</v>
      </c>
      <c r="F6" s="65">
        <f t="shared" si="0"/>
        <v>11</v>
      </c>
      <c r="G6" s="66"/>
    </row>
    <row r="7" spans="1:7" ht="16.899999999999999" customHeight="1">
      <c r="B7" s="62">
        <v>4</v>
      </c>
      <c r="C7" s="63" t="s">
        <v>91</v>
      </c>
      <c r="D7" s="64">
        <v>6</v>
      </c>
      <c r="E7" s="64">
        <v>6</v>
      </c>
      <c r="F7" s="65">
        <f t="shared" si="0"/>
        <v>12</v>
      </c>
      <c r="G7" s="66"/>
    </row>
    <row r="8" spans="1:7" ht="16.899999999999999" customHeight="1">
      <c r="B8" s="62">
        <v>5</v>
      </c>
      <c r="C8" s="63" t="s">
        <v>92</v>
      </c>
      <c r="D8" s="64">
        <v>7</v>
      </c>
      <c r="E8" s="64">
        <v>6</v>
      </c>
      <c r="F8" s="65">
        <f t="shared" si="0"/>
        <v>13</v>
      </c>
      <c r="G8" s="66"/>
    </row>
    <row r="9" spans="1:7" ht="16.899999999999999" customHeight="1">
      <c r="B9" s="62">
        <v>6</v>
      </c>
      <c r="C9" s="63" t="s">
        <v>93</v>
      </c>
      <c r="D9" s="64">
        <v>8</v>
      </c>
      <c r="E9" s="64">
        <v>6</v>
      </c>
      <c r="F9" s="65">
        <f t="shared" si="0"/>
        <v>14</v>
      </c>
      <c r="G9" s="66"/>
    </row>
    <row r="10" spans="1:7" ht="16.899999999999999" customHeight="1">
      <c r="B10" s="62">
        <v>7</v>
      </c>
      <c r="C10" s="63" t="s">
        <v>94</v>
      </c>
      <c r="D10" s="64">
        <v>9</v>
      </c>
      <c r="E10" s="64">
        <v>6</v>
      </c>
      <c r="F10" s="65">
        <f t="shared" si="0"/>
        <v>15</v>
      </c>
      <c r="G10" s="66"/>
    </row>
    <row r="11" spans="1:7" ht="16.899999999999999" customHeight="1">
      <c r="B11" s="62">
        <v>8</v>
      </c>
      <c r="C11" s="63" t="s">
        <v>95</v>
      </c>
      <c r="D11" s="64">
        <v>10</v>
      </c>
      <c r="E11" s="64">
        <v>6</v>
      </c>
      <c r="F11" s="65">
        <f t="shared" si="0"/>
        <v>16</v>
      </c>
      <c r="G11" s="66"/>
    </row>
    <row r="12" spans="1:7" ht="16.899999999999999" customHeight="1">
      <c r="B12" s="62">
        <v>9</v>
      </c>
      <c r="C12" s="63" t="s">
        <v>96</v>
      </c>
      <c r="D12" s="64">
        <v>11</v>
      </c>
      <c r="E12" s="64">
        <v>6</v>
      </c>
      <c r="F12" s="65">
        <f t="shared" si="0"/>
        <v>17</v>
      </c>
      <c r="G12" s="66"/>
    </row>
    <row r="13" spans="1:7" ht="16.899999999999999" customHeight="1">
      <c r="B13" s="62">
        <v>10</v>
      </c>
      <c r="C13" s="63" t="s">
        <v>97</v>
      </c>
      <c r="D13" s="64">
        <v>12</v>
      </c>
      <c r="E13" s="64">
        <v>6</v>
      </c>
      <c r="F13" s="65">
        <f t="shared" si="0"/>
        <v>18</v>
      </c>
      <c r="G13" s="66"/>
    </row>
    <row r="14" spans="1:7">
      <c r="B14" s="62">
        <v>11</v>
      </c>
      <c r="C14" s="63" t="s">
        <v>98</v>
      </c>
      <c r="D14" s="64">
        <v>12</v>
      </c>
      <c r="E14" s="64">
        <v>7</v>
      </c>
      <c r="F14" s="65">
        <f t="shared" si="0"/>
        <v>19</v>
      </c>
      <c r="G14" s="66"/>
    </row>
    <row r="15" spans="1:7">
      <c r="C15" s="63"/>
      <c r="D15" s="62"/>
      <c r="E15" s="62"/>
    </row>
  </sheetData>
  <phoneticPr fontId="2"/>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workbookViewId="0">
      <selection activeCell="B11" sqref="B11:I16"/>
    </sheetView>
  </sheetViews>
  <sheetFormatPr defaultRowHeight="18.75"/>
  <cols>
    <col min="1" max="1" width="9" style="121"/>
    <col min="2" max="2" width="5.625" style="154" customWidth="1"/>
    <col min="3" max="3" width="8.375" style="154" customWidth="1"/>
    <col min="4" max="4" width="4.5" style="154" bestFit="1" customWidth="1"/>
    <col min="5" max="5" width="8.375" style="154" customWidth="1"/>
    <col min="6" max="6" width="2.25" style="155" customWidth="1"/>
    <col min="7" max="7" width="6.875" style="156" customWidth="1"/>
    <col min="8" max="8" width="8.125" style="157" customWidth="1"/>
    <col min="9" max="9" width="2.375" style="125" customWidth="1"/>
    <col min="10" max="10" width="6.25" style="158" customWidth="1"/>
    <col min="11" max="11" width="6.25" style="157" customWidth="1"/>
    <col min="12" max="12" width="6.625" style="159" customWidth="1"/>
    <col min="13" max="13" width="2.375" style="168" customWidth="1"/>
    <col min="14" max="14" width="5.5" style="169" customWidth="1"/>
    <col min="15" max="15" width="2.375" style="125" customWidth="1"/>
    <col min="16" max="16" width="9.25" style="170" customWidth="1"/>
    <col min="17" max="17" width="2.375" style="125" customWidth="1"/>
    <col min="18" max="18" width="6.25" style="156" customWidth="1"/>
    <col min="19" max="19" width="9.25" style="171" customWidth="1"/>
    <col min="20" max="20" width="2.375" style="168" customWidth="1"/>
    <col min="21" max="21" width="5.5" style="169" customWidth="1"/>
    <col min="22" max="22" width="2.375" style="125" customWidth="1"/>
    <col min="23" max="23" width="9.25" style="170" customWidth="1"/>
    <col min="24" max="24" width="2.375" style="168" customWidth="1"/>
    <col min="25" max="25" width="5.5" style="169" customWidth="1"/>
    <col min="26" max="26" width="2.375" style="125" customWidth="1"/>
    <col min="27" max="27" width="9.25" style="170" customWidth="1"/>
    <col min="28" max="28" width="2.375" style="168" customWidth="1"/>
    <col min="29" max="29" width="14.125" style="186" customWidth="1"/>
    <col min="30" max="30" width="2.375" style="125" customWidth="1"/>
    <col min="31" max="31" width="18.625" style="156" customWidth="1"/>
    <col min="32" max="32" width="2.375" style="159" customWidth="1"/>
    <col min="33" max="33" width="13.875" style="169" bestFit="1" customWidth="1"/>
    <col min="34" max="34" width="2.375" style="125" customWidth="1"/>
    <col min="35" max="35" width="18" style="156" bestFit="1" customWidth="1"/>
    <col min="36" max="36" width="2.375" style="158" customWidth="1"/>
    <col min="37" max="37" width="19.125" style="169" customWidth="1"/>
    <col min="38" max="38" width="2.375" style="125" customWidth="1"/>
    <col min="39" max="39" width="23.125" style="156" customWidth="1"/>
    <col min="40" max="40" width="2.375" style="156" customWidth="1"/>
    <col min="41" max="41" width="19.125" style="169" customWidth="1"/>
    <col min="42" max="42" width="2.375" style="125" customWidth="1"/>
    <col min="43" max="43" width="23.125" style="156" customWidth="1"/>
    <col min="44" max="44" width="2.375" style="156" customWidth="1"/>
    <col min="45" max="45" width="10.5" style="169" customWidth="1"/>
    <col min="46" max="46" width="2.375" style="158" customWidth="1"/>
    <col min="47" max="47" width="18.625" style="158" customWidth="1"/>
    <col min="48" max="48" width="2.375" style="168" customWidth="1"/>
    <col min="49" max="49" width="13.75" style="168" customWidth="1"/>
    <col min="50" max="50" width="2.375" style="121" customWidth="1"/>
    <col min="51" max="51" width="16" customWidth="1"/>
    <col min="52" max="52" width="2.375" style="121" customWidth="1"/>
    <col min="53" max="53" width="17.25" style="121" bestFit="1" customWidth="1"/>
    <col min="54" max="54" width="2.375" style="121" customWidth="1"/>
    <col min="55" max="55" width="12.25" style="121" bestFit="1" customWidth="1"/>
  </cols>
  <sheetData>
    <row r="1" spans="1:55" ht="21" customHeight="1">
      <c r="A1" s="115"/>
      <c r="B1" s="477" t="s">
        <v>227</v>
      </c>
      <c r="C1" s="477" t="s">
        <v>22</v>
      </c>
      <c r="D1" s="477" t="s">
        <v>173</v>
      </c>
      <c r="E1" s="477" t="s">
        <v>228</v>
      </c>
      <c r="F1" s="122"/>
      <c r="G1" s="456" t="s">
        <v>229</v>
      </c>
      <c r="H1" s="469"/>
      <c r="I1" s="123"/>
      <c r="J1" s="462" t="s">
        <v>174</v>
      </c>
      <c r="K1" s="457"/>
      <c r="L1" s="458"/>
      <c r="M1" s="126"/>
      <c r="N1" s="462" t="s">
        <v>175</v>
      </c>
      <c r="O1" s="457"/>
      <c r="P1" s="458"/>
      <c r="Q1" s="126"/>
      <c r="R1" s="462" t="s">
        <v>176</v>
      </c>
      <c r="S1" s="458"/>
      <c r="T1" s="126"/>
      <c r="U1" s="456" t="s">
        <v>177</v>
      </c>
      <c r="V1" s="468"/>
      <c r="W1" s="469"/>
      <c r="X1" s="162"/>
      <c r="Y1" s="456" t="s">
        <v>178</v>
      </c>
      <c r="Z1" s="468"/>
      <c r="AA1" s="469"/>
      <c r="AB1" s="162"/>
      <c r="AC1" s="456" t="s">
        <v>52</v>
      </c>
      <c r="AD1" s="457"/>
      <c r="AE1" s="458"/>
      <c r="AF1" s="180"/>
      <c r="AG1" s="456" t="s">
        <v>179</v>
      </c>
      <c r="AH1" s="457"/>
      <c r="AI1" s="458"/>
      <c r="AJ1" s="180"/>
      <c r="AK1" s="462" t="s">
        <v>180</v>
      </c>
      <c r="AL1" s="457"/>
      <c r="AM1" s="458"/>
      <c r="AN1" s="180"/>
      <c r="AO1" s="462" t="s">
        <v>181</v>
      </c>
      <c r="AP1" s="457"/>
      <c r="AQ1" s="458"/>
      <c r="AR1" s="188"/>
      <c r="AS1" s="462" t="s">
        <v>182</v>
      </c>
      <c r="AT1" s="457"/>
      <c r="AU1" s="458"/>
      <c r="AV1" s="188"/>
      <c r="AW1" s="439" t="s">
        <v>183</v>
      </c>
      <c r="AX1" s="193"/>
      <c r="AY1" s="439" t="s">
        <v>273</v>
      </c>
      <c r="AZ1" s="200"/>
      <c r="BA1" s="439" t="s">
        <v>184</v>
      </c>
      <c r="BB1" s="200"/>
      <c r="BC1" s="439" t="s">
        <v>271</v>
      </c>
    </row>
    <row r="2" spans="1:55" ht="36.75" customHeight="1">
      <c r="A2" s="115"/>
      <c r="B2" s="477"/>
      <c r="C2" s="477"/>
      <c r="D2" s="477"/>
      <c r="E2" s="477"/>
      <c r="F2" s="122"/>
      <c r="G2" s="470"/>
      <c r="H2" s="472"/>
      <c r="J2" s="459"/>
      <c r="K2" s="460"/>
      <c r="L2" s="461"/>
      <c r="M2" s="125"/>
      <c r="N2" s="459"/>
      <c r="O2" s="460"/>
      <c r="P2" s="461"/>
      <c r="R2" s="459"/>
      <c r="S2" s="461"/>
      <c r="T2" s="125"/>
      <c r="U2" s="470"/>
      <c r="V2" s="471"/>
      <c r="W2" s="472"/>
      <c r="X2" s="125"/>
      <c r="Y2" s="470"/>
      <c r="Z2" s="471"/>
      <c r="AA2" s="472"/>
      <c r="AB2" s="125"/>
      <c r="AC2" s="459"/>
      <c r="AD2" s="460"/>
      <c r="AE2" s="461"/>
      <c r="AF2" s="125"/>
      <c r="AG2" s="459"/>
      <c r="AH2" s="460"/>
      <c r="AI2" s="461"/>
      <c r="AJ2" s="125"/>
      <c r="AK2" s="459"/>
      <c r="AL2" s="460"/>
      <c r="AM2" s="461"/>
      <c r="AN2" s="180"/>
      <c r="AO2" s="459"/>
      <c r="AP2" s="460"/>
      <c r="AQ2" s="461"/>
      <c r="AR2" s="188"/>
      <c r="AS2" s="459"/>
      <c r="AT2" s="460"/>
      <c r="AU2" s="461"/>
      <c r="AV2" s="125"/>
      <c r="AW2" s="440"/>
      <c r="AX2" s="125"/>
      <c r="AY2" s="440"/>
      <c r="AZ2" s="200"/>
      <c r="BA2" s="440"/>
      <c r="BB2" s="125"/>
      <c r="BC2" s="440"/>
    </row>
    <row r="3" spans="1:55" ht="13.5" customHeight="1">
      <c r="A3" s="116"/>
      <c r="B3" s="477"/>
      <c r="C3" s="477"/>
      <c r="D3" s="477"/>
      <c r="E3" s="477"/>
      <c r="F3" s="127"/>
      <c r="G3" s="470"/>
      <c r="H3" s="472"/>
      <c r="I3" s="128"/>
      <c r="J3" s="129"/>
      <c r="K3" s="130"/>
      <c r="L3" s="131"/>
      <c r="M3" s="163"/>
      <c r="N3" s="134"/>
      <c r="O3" s="124"/>
      <c r="P3" s="463" t="s">
        <v>174</v>
      </c>
      <c r="Q3" s="128"/>
      <c r="R3" s="164"/>
      <c r="S3" s="475" t="s">
        <v>103</v>
      </c>
      <c r="T3" s="163"/>
      <c r="U3" s="134"/>
      <c r="V3" s="124"/>
      <c r="W3" s="463" t="s">
        <v>174</v>
      </c>
      <c r="X3" s="163"/>
      <c r="Y3" s="134"/>
      <c r="Z3" s="161"/>
      <c r="AA3" s="463" t="s">
        <v>174</v>
      </c>
      <c r="AB3" s="163"/>
      <c r="AC3" s="134"/>
      <c r="AD3" s="161"/>
      <c r="AE3" s="485" t="s">
        <v>174</v>
      </c>
      <c r="AF3" s="163"/>
      <c r="AG3" s="134"/>
      <c r="AH3" s="179"/>
      <c r="AI3" s="439" t="s">
        <v>174</v>
      </c>
      <c r="AJ3" s="163"/>
      <c r="AK3" s="134"/>
      <c r="AL3" s="179"/>
      <c r="AM3" s="463" t="s">
        <v>174</v>
      </c>
      <c r="AN3" s="191"/>
      <c r="AO3" s="195"/>
      <c r="AP3" s="190"/>
      <c r="AQ3" s="439" t="s">
        <v>174</v>
      </c>
      <c r="AR3" s="191"/>
      <c r="AS3" s="195"/>
      <c r="AT3" s="190"/>
      <c r="AU3" s="439" t="s">
        <v>174</v>
      </c>
      <c r="AV3" s="163"/>
      <c r="AW3" s="202"/>
      <c r="AX3" s="163"/>
      <c r="AY3" s="440"/>
      <c r="AZ3" s="191"/>
      <c r="BA3" s="202"/>
      <c r="BB3" s="163"/>
      <c r="BC3" s="202"/>
    </row>
    <row r="4" spans="1:55" ht="13.5" customHeight="1">
      <c r="A4" s="116"/>
      <c r="B4" s="439"/>
      <c r="C4" s="439"/>
      <c r="D4" s="439"/>
      <c r="E4" s="439"/>
      <c r="F4" s="127"/>
      <c r="G4" s="129"/>
      <c r="H4" s="132" t="s">
        <v>230</v>
      </c>
      <c r="I4" s="133"/>
      <c r="J4" s="134"/>
      <c r="K4" s="135" t="s">
        <v>231</v>
      </c>
      <c r="L4" s="131"/>
      <c r="M4" s="163"/>
      <c r="N4" s="129"/>
      <c r="O4" s="133"/>
      <c r="P4" s="464"/>
      <c r="R4" s="134"/>
      <c r="S4" s="476"/>
      <c r="T4" s="163"/>
      <c r="U4" s="129"/>
      <c r="V4" s="133"/>
      <c r="W4" s="464"/>
      <c r="X4" s="163"/>
      <c r="Y4" s="129"/>
      <c r="Z4" s="133"/>
      <c r="AA4" s="464"/>
      <c r="AB4" s="163"/>
      <c r="AC4" s="129"/>
      <c r="AD4" s="133"/>
      <c r="AE4" s="486"/>
      <c r="AF4" s="163"/>
      <c r="AG4" s="129"/>
      <c r="AH4" s="183"/>
      <c r="AI4" s="440"/>
      <c r="AJ4" s="163"/>
      <c r="AK4" s="129"/>
      <c r="AL4" s="183"/>
      <c r="AM4" s="464"/>
      <c r="AN4" s="192"/>
      <c r="AO4" s="195"/>
      <c r="AP4" s="187"/>
      <c r="AQ4" s="440"/>
      <c r="AR4" s="192"/>
      <c r="AS4" s="195"/>
      <c r="AT4" s="187"/>
      <c r="AU4" s="440"/>
      <c r="AV4" s="163"/>
      <c r="AW4" s="164"/>
      <c r="AX4" s="163"/>
      <c r="AY4" s="440"/>
      <c r="AZ4" s="192"/>
      <c r="BA4" s="164"/>
      <c r="BB4" s="163"/>
      <c r="BC4" s="164"/>
    </row>
    <row r="5" spans="1:55" ht="13.5" customHeight="1">
      <c r="A5" s="116"/>
      <c r="B5" s="136" t="s">
        <v>232</v>
      </c>
      <c r="C5" s="137" t="s">
        <v>233</v>
      </c>
      <c r="D5" s="136" t="s">
        <v>234</v>
      </c>
      <c r="E5" s="136" t="s">
        <v>235</v>
      </c>
      <c r="F5" s="128"/>
      <c r="G5" s="465" t="s">
        <v>236</v>
      </c>
      <c r="H5" s="467"/>
      <c r="J5" s="465" t="s">
        <v>237</v>
      </c>
      <c r="K5" s="466"/>
      <c r="L5" s="467"/>
      <c r="M5" s="163"/>
      <c r="N5" s="465" t="s">
        <v>258</v>
      </c>
      <c r="O5" s="466"/>
      <c r="P5" s="467"/>
      <c r="R5" s="465" t="s">
        <v>259</v>
      </c>
      <c r="S5" s="467"/>
      <c r="T5" s="163"/>
      <c r="U5" s="465" t="s">
        <v>260</v>
      </c>
      <c r="V5" s="466"/>
      <c r="W5" s="467"/>
      <c r="X5" s="163"/>
      <c r="Y5" s="465" t="s">
        <v>261</v>
      </c>
      <c r="Z5" s="466"/>
      <c r="AA5" s="467"/>
      <c r="AB5" s="163"/>
      <c r="AC5" s="465" t="s">
        <v>262</v>
      </c>
      <c r="AD5" s="466"/>
      <c r="AE5" s="467"/>
      <c r="AF5" s="163"/>
      <c r="AG5" s="465" t="s">
        <v>263</v>
      </c>
      <c r="AH5" s="466"/>
      <c r="AI5" s="467"/>
      <c r="AJ5" s="192"/>
      <c r="AK5" s="465" t="s">
        <v>264</v>
      </c>
      <c r="AL5" s="466"/>
      <c r="AM5" s="467"/>
      <c r="AN5" s="192"/>
      <c r="AO5" s="465" t="s">
        <v>264</v>
      </c>
      <c r="AP5" s="466"/>
      <c r="AQ5" s="467"/>
      <c r="AR5" s="192"/>
      <c r="AS5" s="196" t="s">
        <v>265</v>
      </c>
      <c r="AT5" s="192"/>
      <c r="AU5" s="196" t="s">
        <v>266</v>
      </c>
      <c r="AV5" s="163"/>
      <c r="AW5" s="196" t="s">
        <v>270</v>
      </c>
      <c r="AX5" s="203"/>
      <c r="AY5" s="441" t="s">
        <v>262</v>
      </c>
      <c r="AZ5" s="442"/>
      <c r="BA5" s="443"/>
      <c r="BB5" s="116"/>
      <c r="BC5" s="116"/>
    </row>
    <row r="6" spans="1:55" ht="13.5" customHeight="1">
      <c r="A6" s="116">
        <v>1</v>
      </c>
      <c r="B6" s="136">
        <v>2</v>
      </c>
      <c r="C6" s="116">
        <v>3</v>
      </c>
      <c r="D6" s="116">
        <v>4</v>
      </c>
      <c r="E6" s="136">
        <v>5</v>
      </c>
      <c r="F6" s="116">
        <v>6</v>
      </c>
      <c r="G6" s="116">
        <v>7</v>
      </c>
      <c r="H6" s="136">
        <v>8</v>
      </c>
      <c r="I6" s="116">
        <v>9</v>
      </c>
      <c r="J6" s="116">
        <v>10</v>
      </c>
      <c r="K6" s="136">
        <v>11</v>
      </c>
      <c r="L6" s="116">
        <v>12</v>
      </c>
      <c r="M6" s="116">
        <v>13</v>
      </c>
      <c r="N6" s="152">
        <v>14</v>
      </c>
      <c r="O6" s="116">
        <v>15</v>
      </c>
      <c r="P6" s="116">
        <v>16</v>
      </c>
      <c r="Q6" s="152">
        <v>17</v>
      </c>
      <c r="R6" s="116">
        <v>18</v>
      </c>
      <c r="S6" s="116">
        <v>19</v>
      </c>
      <c r="T6" s="152">
        <v>20</v>
      </c>
      <c r="U6" s="116">
        <v>21</v>
      </c>
      <c r="V6" s="116">
        <v>22</v>
      </c>
      <c r="W6" s="152">
        <v>23</v>
      </c>
      <c r="X6" s="116">
        <v>24</v>
      </c>
      <c r="Y6" s="116">
        <v>25</v>
      </c>
      <c r="Z6" s="160">
        <v>26</v>
      </c>
      <c r="AA6" s="116">
        <v>27</v>
      </c>
      <c r="AB6" s="116">
        <v>28</v>
      </c>
      <c r="AC6" s="160">
        <v>29</v>
      </c>
      <c r="AD6" s="116">
        <v>30</v>
      </c>
      <c r="AE6" s="116">
        <v>31</v>
      </c>
      <c r="AF6" s="181">
        <v>32</v>
      </c>
      <c r="AG6" s="116">
        <v>33</v>
      </c>
      <c r="AH6" s="116">
        <v>34</v>
      </c>
      <c r="AI6" s="181">
        <v>35</v>
      </c>
      <c r="AJ6" s="116">
        <v>36</v>
      </c>
      <c r="AK6" s="116">
        <v>37</v>
      </c>
      <c r="AL6" s="181">
        <v>38</v>
      </c>
      <c r="AM6" s="116">
        <v>39</v>
      </c>
      <c r="AN6" s="116">
        <v>40</v>
      </c>
      <c r="AO6" s="189">
        <v>41</v>
      </c>
      <c r="AP6" s="116">
        <v>42</v>
      </c>
      <c r="AQ6" s="116">
        <v>43</v>
      </c>
      <c r="AR6" s="189">
        <v>44</v>
      </c>
      <c r="AS6" s="116">
        <v>45</v>
      </c>
      <c r="AT6" s="116">
        <v>46</v>
      </c>
      <c r="AU6" s="189">
        <v>47</v>
      </c>
      <c r="AV6" s="116">
        <v>48</v>
      </c>
      <c r="AW6" s="116">
        <v>49</v>
      </c>
      <c r="AX6" s="194">
        <v>50</v>
      </c>
      <c r="AY6" s="211">
        <v>51</v>
      </c>
      <c r="AZ6" s="116">
        <v>52</v>
      </c>
      <c r="BA6" s="201">
        <v>53</v>
      </c>
      <c r="BB6" s="116">
        <v>54</v>
      </c>
      <c r="BC6" s="116">
        <v>55</v>
      </c>
    </row>
    <row r="7" spans="1:55" ht="24" customHeight="1">
      <c r="A7" s="117" t="s">
        <v>185</v>
      </c>
      <c r="B7" s="477" t="s">
        <v>238</v>
      </c>
      <c r="C7" s="478" t="s">
        <v>239</v>
      </c>
      <c r="D7" s="480" t="s">
        <v>240</v>
      </c>
      <c r="E7" s="138" t="s">
        <v>41</v>
      </c>
      <c r="F7" s="139"/>
      <c r="G7" s="140">
        <v>110850</v>
      </c>
      <c r="H7" s="141">
        <v>118560</v>
      </c>
      <c r="I7" s="133" t="s">
        <v>241</v>
      </c>
      <c r="J7" s="142">
        <v>1090</v>
      </c>
      <c r="K7" s="143">
        <v>1160</v>
      </c>
      <c r="L7" s="144" t="s">
        <v>187</v>
      </c>
      <c r="M7" s="447" t="s">
        <v>241</v>
      </c>
      <c r="N7" s="452">
        <v>7420</v>
      </c>
      <c r="O7" s="447" t="s">
        <v>241</v>
      </c>
      <c r="P7" s="473">
        <v>70</v>
      </c>
      <c r="Q7" s="133" t="s">
        <v>241</v>
      </c>
      <c r="R7" s="165">
        <v>7710</v>
      </c>
      <c r="S7" s="166">
        <v>70</v>
      </c>
      <c r="T7" s="172"/>
      <c r="U7" s="173"/>
      <c r="V7" s="174"/>
      <c r="W7" s="175"/>
      <c r="X7" s="174"/>
      <c r="Y7" s="173" t="s">
        <v>188</v>
      </c>
      <c r="Z7" s="174"/>
      <c r="AA7" s="182"/>
      <c r="AB7" s="487" t="s">
        <v>241</v>
      </c>
      <c r="AC7" s="488">
        <v>5780</v>
      </c>
      <c r="AD7" s="447" t="s">
        <v>241</v>
      </c>
      <c r="AE7" s="490">
        <v>50</v>
      </c>
      <c r="AF7" s="447" t="s">
        <v>186</v>
      </c>
      <c r="AG7" s="448">
        <v>30830</v>
      </c>
      <c r="AH7" s="447" t="s">
        <v>241</v>
      </c>
      <c r="AI7" s="450">
        <v>300</v>
      </c>
      <c r="AJ7" s="447" t="s">
        <v>186</v>
      </c>
      <c r="AK7" s="452">
        <v>3640</v>
      </c>
      <c r="AL7" s="447" t="s">
        <v>241</v>
      </c>
      <c r="AM7" s="454">
        <v>30</v>
      </c>
      <c r="AN7" s="447" t="s">
        <v>186</v>
      </c>
      <c r="AO7" s="197">
        <v>2730</v>
      </c>
      <c r="AP7" s="447" t="s">
        <v>186</v>
      </c>
      <c r="AQ7" s="198">
        <v>20</v>
      </c>
      <c r="AR7" s="447" t="s">
        <v>186</v>
      </c>
      <c r="AS7" s="197">
        <v>480</v>
      </c>
      <c r="AT7" s="447" t="s">
        <v>186</v>
      </c>
      <c r="AU7" s="198">
        <v>4</v>
      </c>
      <c r="AV7" s="446" t="s">
        <v>267</v>
      </c>
      <c r="AW7" s="444">
        <v>27330</v>
      </c>
      <c r="AX7" s="446" t="s">
        <v>267</v>
      </c>
      <c r="AY7" s="209">
        <v>225</v>
      </c>
      <c r="AZ7" s="447" t="s">
        <v>272</v>
      </c>
      <c r="BA7" s="204">
        <v>30830</v>
      </c>
      <c r="BB7" s="163"/>
      <c r="BC7" s="205" t="s">
        <v>190</v>
      </c>
    </row>
    <row r="8" spans="1:55" ht="24" customHeight="1">
      <c r="A8" s="117" t="s">
        <v>191</v>
      </c>
      <c r="B8" s="477"/>
      <c r="C8" s="479"/>
      <c r="D8" s="481"/>
      <c r="E8" s="145" t="s">
        <v>14</v>
      </c>
      <c r="F8" s="139"/>
      <c r="G8" s="146">
        <v>118560</v>
      </c>
      <c r="H8" s="147"/>
      <c r="I8" s="133" t="s">
        <v>241</v>
      </c>
      <c r="J8" s="148">
        <v>1160</v>
      </c>
      <c r="K8" s="149"/>
      <c r="L8" s="150" t="s">
        <v>187</v>
      </c>
      <c r="M8" s="447"/>
      <c r="N8" s="453"/>
      <c r="O8" s="447"/>
      <c r="P8" s="474"/>
      <c r="Q8" s="133" t="s">
        <v>241</v>
      </c>
      <c r="R8" s="148">
        <v>7710</v>
      </c>
      <c r="S8" s="167">
        <v>70</v>
      </c>
      <c r="T8" s="176" t="s">
        <v>241</v>
      </c>
      <c r="U8" s="177">
        <v>53960</v>
      </c>
      <c r="V8" s="174" t="s">
        <v>241</v>
      </c>
      <c r="W8" s="178">
        <v>530</v>
      </c>
      <c r="X8" s="184" t="s">
        <v>241</v>
      </c>
      <c r="Y8" s="185">
        <v>46250</v>
      </c>
      <c r="Z8" s="184" t="s">
        <v>186</v>
      </c>
      <c r="AA8" s="178">
        <v>460</v>
      </c>
      <c r="AB8" s="447"/>
      <c r="AC8" s="489"/>
      <c r="AD8" s="447"/>
      <c r="AE8" s="491"/>
      <c r="AF8" s="447"/>
      <c r="AG8" s="449"/>
      <c r="AH8" s="447"/>
      <c r="AI8" s="451"/>
      <c r="AJ8" s="447"/>
      <c r="AK8" s="453"/>
      <c r="AL8" s="447"/>
      <c r="AM8" s="455"/>
      <c r="AN8" s="447"/>
      <c r="AO8" s="199" t="s">
        <v>268</v>
      </c>
      <c r="AP8" s="447"/>
      <c r="AQ8" s="199" t="s">
        <v>269</v>
      </c>
      <c r="AR8" s="447"/>
      <c r="AS8" s="199" t="s">
        <v>268</v>
      </c>
      <c r="AT8" s="447"/>
      <c r="AU8" s="199" t="s">
        <v>269</v>
      </c>
      <c r="AV8" s="446"/>
      <c r="AW8" s="445"/>
      <c r="AX8" s="446"/>
      <c r="AY8" s="210" t="s">
        <v>192</v>
      </c>
      <c r="AZ8" s="447"/>
      <c r="BA8" s="206">
        <v>300</v>
      </c>
      <c r="BB8" s="163"/>
      <c r="BC8" s="207">
        <v>0.63</v>
      </c>
    </row>
    <row r="9" spans="1:55" ht="24" customHeight="1">
      <c r="A9" s="118" t="s">
        <v>193</v>
      </c>
      <c r="B9" s="477"/>
      <c r="C9" s="439" t="s">
        <v>242</v>
      </c>
      <c r="D9" s="483" t="s">
        <v>240</v>
      </c>
      <c r="E9" s="151" t="s">
        <v>41</v>
      </c>
      <c r="F9" s="139"/>
      <c r="G9" s="140">
        <v>68280</v>
      </c>
      <c r="H9" s="141">
        <v>75990</v>
      </c>
      <c r="I9" s="133" t="s">
        <v>241</v>
      </c>
      <c r="J9" s="142">
        <v>660</v>
      </c>
      <c r="K9" s="143">
        <v>740</v>
      </c>
      <c r="L9" s="144" t="s">
        <v>187</v>
      </c>
      <c r="M9" s="447" t="s">
        <v>241</v>
      </c>
      <c r="N9" s="452">
        <v>4450</v>
      </c>
      <c r="O9" s="447" t="s">
        <v>241</v>
      </c>
      <c r="P9" s="473">
        <v>40</v>
      </c>
      <c r="Q9" s="133" t="s">
        <v>241</v>
      </c>
      <c r="R9" s="165">
        <v>7710</v>
      </c>
      <c r="S9" s="166">
        <v>70</v>
      </c>
      <c r="T9" s="172"/>
      <c r="U9" s="173"/>
      <c r="V9" s="174"/>
      <c r="W9" s="175"/>
      <c r="X9" s="174"/>
      <c r="Y9" s="173" t="s">
        <v>188</v>
      </c>
      <c r="Z9" s="174"/>
      <c r="AA9" s="182"/>
      <c r="AB9" s="487" t="s">
        <v>241</v>
      </c>
      <c r="AC9" s="488">
        <v>3470</v>
      </c>
      <c r="AD9" s="447" t="s">
        <v>241</v>
      </c>
      <c r="AE9" s="490">
        <v>30</v>
      </c>
      <c r="AF9" s="447" t="s">
        <v>186</v>
      </c>
      <c r="AG9" s="448">
        <v>18500</v>
      </c>
      <c r="AH9" s="447" t="s">
        <v>241</v>
      </c>
      <c r="AI9" s="450">
        <v>180</v>
      </c>
      <c r="AJ9" s="447" t="s">
        <v>186</v>
      </c>
      <c r="AK9" s="452">
        <v>2490</v>
      </c>
      <c r="AL9" s="447" t="s">
        <v>241</v>
      </c>
      <c r="AM9" s="454">
        <v>20</v>
      </c>
      <c r="AN9" s="447" t="s">
        <v>186</v>
      </c>
      <c r="AO9" s="197">
        <v>1630</v>
      </c>
      <c r="AP9" s="447" t="s">
        <v>186</v>
      </c>
      <c r="AQ9" s="198">
        <v>10</v>
      </c>
      <c r="AR9" s="447" t="s">
        <v>186</v>
      </c>
      <c r="AS9" s="197">
        <v>290</v>
      </c>
      <c r="AT9" s="447" t="s">
        <v>186</v>
      </c>
      <c r="AU9" s="198">
        <v>2</v>
      </c>
      <c r="AV9" s="446" t="s">
        <v>267</v>
      </c>
      <c r="AW9" s="444">
        <v>16800</v>
      </c>
      <c r="AX9" s="446" t="s">
        <v>267</v>
      </c>
      <c r="AY9" s="209">
        <v>225</v>
      </c>
      <c r="AZ9" s="447" t="s">
        <v>272</v>
      </c>
      <c r="BA9" s="204">
        <v>18500</v>
      </c>
      <c r="BB9" s="163"/>
      <c r="BC9" s="205" t="s">
        <v>190</v>
      </c>
    </row>
    <row r="10" spans="1:55" ht="24" customHeight="1">
      <c r="A10" s="118" t="s">
        <v>194</v>
      </c>
      <c r="B10" s="477"/>
      <c r="C10" s="482"/>
      <c r="D10" s="484"/>
      <c r="E10" s="153" t="s">
        <v>14</v>
      </c>
      <c r="F10" s="139"/>
      <c r="G10" s="146">
        <v>75990</v>
      </c>
      <c r="H10" s="147"/>
      <c r="I10" s="133" t="s">
        <v>241</v>
      </c>
      <c r="J10" s="148">
        <v>740</v>
      </c>
      <c r="K10" s="149"/>
      <c r="L10" s="150" t="s">
        <v>187</v>
      </c>
      <c r="M10" s="447"/>
      <c r="N10" s="453"/>
      <c r="O10" s="447"/>
      <c r="P10" s="474"/>
      <c r="Q10" s="133" t="s">
        <v>241</v>
      </c>
      <c r="R10" s="148">
        <v>7710</v>
      </c>
      <c r="S10" s="167">
        <v>70</v>
      </c>
      <c r="T10" s="176" t="s">
        <v>241</v>
      </c>
      <c r="U10" s="177">
        <v>53960</v>
      </c>
      <c r="V10" s="174" t="s">
        <v>241</v>
      </c>
      <c r="W10" s="178">
        <v>530</v>
      </c>
      <c r="X10" s="184" t="s">
        <v>241</v>
      </c>
      <c r="Y10" s="185">
        <v>46250</v>
      </c>
      <c r="Z10" s="184" t="s">
        <v>186</v>
      </c>
      <c r="AA10" s="178">
        <v>460</v>
      </c>
      <c r="AB10" s="447"/>
      <c r="AC10" s="489"/>
      <c r="AD10" s="447"/>
      <c r="AE10" s="491"/>
      <c r="AF10" s="447"/>
      <c r="AG10" s="449"/>
      <c r="AH10" s="447"/>
      <c r="AI10" s="451"/>
      <c r="AJ10" s="447"/>
      <c r="AK10" s="453"/>
      <c r="AL10" s="447"/>
      <c r="AM10" s="455"/>
      <c r="AN10" s="447"/>
      <c r="AO10" s="199" t="s">
        <v>195</v>
      </c>
      <c r="AP10" s="447"/>
      <c r="AQ10" s="199" t="s">
        <v>196</v>
      </c>
      <c r="AR10" s="447"/>
      <c r="AS10" s="199" t="s">
        <v>195</v>
      </c>
      <c r="AT10" s="447"/>
      <c r="AU10" s="199" t="s">
        <v>196</v>
      </c>
      <c r="AV10" s="446"/>
      <c r="AW10" s="445"/>
      <c r="AX10" s="446"/>
      <c r="AY10" s="210" t="s">
        <v>192</v>
      </c>
      <c r="AZ10" s="447"/>
      <c r="BA10" s="206">
        <v>180</v>
      </c>
      <c r="BB10" s="163"/>
      <c r="BC10" s="207">
        <v>0.75</v>
      </c>
    </row>
    <row r="11" spans="1:55" ht="24" customHeight="1">
      <c r="A11" s="117" t="s">
        <v>197</v>
      </c>
      <c r="B11" s="477"/>
      <c r="C11" s="478" t="s">
        <v>243</v>
      </c>
      <c r="D11" s="480" t="s">
        <v>240</v>
      </c>
      <c r="E11" s="138" t="s">
        <v>41</v>
      </c>
      <c r="F11" s="139"/>
      <c r="G11" s="140">
        <v>50030</v>
      </c>
      <c r="H11" s="141">
        <v>57740</v>
      </c>
      <c r="I11" s="133" t="s">
        <v>241</v>
      </c>
      <c r="J11" s="142">
        <v>480</v>
      </c>
      <c r="K11" s="143">
        <v>550</v>
      </c>
      <c r="L11" s="144" t="s">
        <v>187</v>
      </c>
      <c r="M11" s="447" t="s">
        <v>241</v>
      </c>
      <c r="N11" s="452">
        <v>3180</v>
      </c>
      <c r="O11" s="447" t="s">
        <v>241</v>
      </c>
      <c r="P11" s="473">
        <v>30</v>
      </c>
      <c r="Q11" s="133" t="s">
        <v>241</v>
      </c>
      <c r="R11" s="165">
        <v>7710</v>
      </c>
      <c r="S11" s="166">
        <v>70</v>
      </c>
      <c r="T11" s="172"/>
      <c r="U11" s="173"/>
      <c r="V11" s="174"/>
      <c r="W11" s="175"/>
      <c r="X11" s="174"/>
      <c r="Y11" s="173" t="s">
        <v>188</v>
      </c>
      <c r="Z11" s="174"/>
      <c r="AA11" s="182"/>
      <c r="AB11" s="487" t="s">
        <v>241</v>
      </c>
      <c r="AC11" s="488">
        <v>2480</v>
      </c>
      <c r="AD11" s="447" t="s">
        <v>241</v>
      </c>
      <c r="AE11" s="490">
        <v>20</v>
      </c>
      <c r="AF11" s="447" t="s">
        <v>186</v>
      </c>
      <c r="AG11" s="448">
        <v>13210</v>
      </c>
      <c r="AH11" s="447" t="s">
        <v>241</v>
      </c>
      <c r="AI11" s="450">
        <v>130</v>
      </c>
      <c r="AJ11" s="447" t="s">
        <v>186</v>
      </c>
      <c r="AK11" s="452">
        <v>2000</v>
      </c>
      <c r="AL11" s="447" t="s">
        <v>241</v>
      </c>
      <c r="AM11" s="454">
        <v>20</v>
      </c>
      <c r="AN11" s="447" t="s">
        <v>186</v>
      </c>
      <c r="AO11" s="197">
        <v>1170</v>
      </c>
      <c r="AP11" s="447" t="s">
        <v>186</v>
      </c>
      <c r="AQ11" s="198">
        <v>10</v>
      </c>
      <c r="AR11" s="447" t="s">
        <v>186</v>
      </c>
      <c r="AS11" s="197">
        <v>200</v>
      </c>
      <c r="AT11" s="447" t="s">
        <v>186</v>
      </c>
      <c r="AU11" s="198">
        <v>2</v>
      </c>
      <c r="AV11" s="446" t="s">
        <v>267</v>
      </c>
      <c r="AW11" s="444">
        <v>12280</v>
      </c>
      <c r="AX11" s="446" t="s">
        <v>267</v>
      </c>
      <c r="AY11" s="209">
        <v>225</v>
      </c>
      <c r="AZ11" s="447" t="s">
        <v>272</v>
      </c>
      <c r="BA11" s="204">
        <v>13210</v>
      </c>
      <c r="BB11" s="163"/>
      <c r="BC11" s="205" t="s">
        <v>190</v>
      </c>
    </row>
    <row r="12" spans="1:55" ht="24" customHeight="1">
      <c r="A12" s="117" t="s">
        <v>198</v>
      </c>
      <c r="B12" s="477"/>
      <c r="C12" s="479"/>
      <c r="D12" s="481"/>
      <c r="E12" s="145" t="s">
        <v>14</v>
      </c>
      <c r="F12" s="139"/>
      <c r="G12" s="146">
        <v>57740</v>
      </c>
      <c r="H12" s="147"/>
      <c r="I12" s="133" t="s">
        <v>241</v>
      </c>
      <c r="J12" s="148">
        <v>550</v>
      </c>
      <c r="K12" s="149"/>
      <c r="L12" s="150" t="s">
        <v>187</v>
      </c>
      <c r="M12" s="447"/>
      <c r="N12" s="453"/>
      <c r="O12" s="447"/>
      <c r="P12" s="474"/>
      <c r="Q12" s="133" t="s">
        <v>241</v>
      </c>
      <c r="R12" s="148">
        <v>7710</v>
      </c>
      <c r="S12" s="167">
        <v>70</v>
      </c>
      <c r="T12" s="176" t="s">
        <v>241</v>
      </c>
      <c r="U12" s="177">
        <v>53960</v>
      </c>
      <c r="V12" s="174" t="s">
        <v>241</v>
      </c>
      <c r="W12" s="178">
        <v>530</v>
      </c>
      <c r="X12" s="184" t="s">
        <v>241</v>
      </c>
      <c r="Y12" s="185">
        <v>46250</v>
      </c>
      <c r="Z12" s="184" t="s">
        <v>186</v>
      </c>
      <c r="AA12" s="178">
        <v>460</v>
      </c>
      <c r="AB12" s="447"/>
      <c r="AC12" s="489"/>
      <c r="AD12" s="447"/>
      <c r="AE12" s="491"/>
      <c r="AF12" s="447"/>
      <c r="AG12" s="449"/>
      <c r="AH12" s="447"/>
      <c r="AI12" s="451"/>
      <c r="AJ12" s="447"/>
      <c r="AK12" s="453"/>
      <c r="AL12" s="447"/>
      <c r="AM12" s="455"/>
      <c r="AN12" s="447"/>
      <c r="AO12" s="199" t="s">
        <v>195</v>
      </c>
      <c r="AP12" s="447"/>
      <c r="AQ12" s="199" t="s">
        <v>196</v>
      </c>
      <c r="AR12" s="447"/>
      <c r="AS12" s="199" t="s">
        <v>195</v>
      </c>
      <c r="AT12" s="447"/>
      <c r="AU12" s="199" t="s">
        <v>196</v>
      </c>
      <c r="AV12" s="446"/>
      <c r="AW12" s="445"/>
      <c r="AX12" s="446"/>
      <c r="AY12" s="210" t="s">
        <v>192</v>
      </c>
      <c r="AZ12" s="447"/>
      <c r="BA12" s="206">
        <v>130</v>
      </c>
      <c r="BB12" s="163"/>
      <c r="BC12" s="207">
        <v>0.95</v>
      </c>
    </row>
    <row r="13" spans="1:55" ht="24" customHeight="1">
      <c r="A13" s="118" t="s">
        <v>199</v>
      </c>
      <c r="B13" s="477"/>
      <c r="C13" s="439" t="s">
        <v>244</v>
      </c>
      <c r="D13" s="483" t="s">
        <v>240</v>
      </c>
      <c r="E13" s="151" t="s">
        <v>41</v>
      </c>
      <c r="F13" s="139"/>
      <c r="G13" s="140">
        <v>50240</v>
      </c>
      <c r="H13" s="141">
        <v>57950</v>
      </c>
      <c r="I13" s="133" t="s">
        <v>241</v>
      </c>
      <c r="J13" s="142">
        <v>480</v>
      </c>
      <c r="K13" s="143">
        <v>560</v>
      </c>
      <c r="L13" s="144" t="s">
        <v>187</v>
      </c>
      <c r="M13" s="447" t="s">
        <v>241</v>
      </c>
      <c r="N13" s="452">
        <v>2470</v>
      </c>
      <c r="O13" s="447" t="s">
        <v>241</v>
      </c>
      <c r="P13" s="473">
        <v>20</v>
      </c>
      <c r="Q13" s="133" t="s">
        <v>241</v>
      </c>
      <c r="R13" s="165">
        <v>7710</v>
      </c>
      <c r="S13" s="166">
        <v>70</v>
      </c>
      <c r="T13" s="172"/>
      <c r="U13" s="173"/>
      <c r="V13" s="174"/>
      <c r="W13" s="175"/>
      <c r="X13" s="174"/>
      <c r="Y13" s="173" t="s">
        <v>188</v>
      </c>
      <c r="Z13" s="174"/>
      <c r="AA13" s="182"/>
      <c r="AB13" s="487" t="s">
        <v>241</v>
      </c>
      <c r="AC13" s="488" t="s">
        <v>189</v>
      </c>
      <c r="AD13" s="447" t="s">
        <v>241</v>
      </c>
      <c r="AE13" s="490" t="s">
        <v>189</v>
      </c>
      <c r="AF13" s="447" t="s">
        <v>186</v>
      </c>
      <c r="AG13" s="448">
        <v>10270</v>
      </c>
      <c r="AH13" s="447" t="s">
        <v>241</v>
      </c>
      <c r="AI13" s="450">
        <v>100</v>
      </c>
      <c r="AJ13" s="447" t="s">
        <v>186</v>
      </c>
      <c r="AK13" s="452">
        <v>1730</v>
      </c>
      <c r="AL13" s="447" t="s">
        <v>241</v>
      </c>
      <c r="AM13" s="454">
        <v>10</v>
      </c>
      <c r="AN13" s="447" t="s">
        <v>186</v>
      </c>
      <c r="AO13" s="197">
        <v>910</v>
      </c>
      <c r="AP13" s="447" t="s">
        <v>186</v>
      </c>
      <c r="AQ13" s="198">
        <v>9</v>
      </c>
      <c r="AR13" s="447" t="s">
        <v>186</v>
      </c>
      <c r="AS13" s="197">
        <v>160</v>
      </c>
      <c r="AT13" s="447" t="s">
        <v>186</v>
      </c>
      <c r="AU13" s="198">
        <v>1</v>
      </c>
      <c r="AV13" s="446" t="s">
        <v>267</v>
      </c>
      <c r="AW13" s="444">
        <v>9770</v>
      </c>
      <c r="AX13" s="446" t="s">
        <v>267</v>
      </c>
      <c r="AY13" s="209">
        <v>225</v>
      </c>
      <c r="AZ13" s="447" t="s">
        <v>272</v>
      </c>
      <c r="BA13" s="204">
        <v>10270</v>
      </c>
      <c r="BB13" s="163"/>
      <c r="BC13" s="205" t="s">
        <v>190</v>
      </c>
    </row>
    <row r="14" spans="1:55" ht="24" customHeight="1">
      <c r="A14" s="118" t="s">
        <v>200</v>
      </c>
      <c r="B14" s="477"/>
      <c r="C14" s="482"/>
      <c r="D14" s="484"/>
      <c r="E14" s="153" t="s">
        <v>14</v>
      </c>
      <c r="F14" s="139"/>
      <c r="G14" s="146">
        <v>57950</v>
      </c>
      <c r="H14" s="147"/>
      <c r="I14" s="133" t="s">
        <v>241</v>
      </c>
      <c r="J14" s="148">
        <v>560</v>
      </c>
      <c r="K14" s="149"/>
      <c r="L14" s="150" t="s">
        <v>187</v>
      </c>
      <c r="M14" s="447"/>
      <c r="N14" s="453"/>
      <c r="O14" s="447"/>
      <c r="P14" s="474"/>
      <c r="Q14" s="133" t="s">
        <v>241</v>
      </c>
      <c r="R14" s="148">
        <v>7710</v>
      </c>
      <c r="S14" s="167">
        <v>70</v>
      </c>
      <c r="T14" s="176" t="s">
        <v>241</v>
      </c>
      <c r="U14" s="177">
        <v>53960</v>
      </c>
      <c r="V14" s="174" t="s">
        <v>241</v>
      </c>
      <c r="W14" s="178">
        <v>530</v>
      </c>
      <c r="X14" s="184" t="s">
        <v>241</v>
      </c>
      <c r="Y14" s="185">
        <v>46250</v>
      </c>
      <c r="Z14" s="184" t="s">
        <v>186</v>
      </c>
      <c r="AA14" s="178">
        <v>460</v>
      </c>
      <c r="AB14" s="447"/>
      <c r="AC14" s="489"/>
      <c r="AD14" s="447"/>
      <c r="AE14" s="491"/>
      <c r="AF14" s="447"/>
      <c r="AG14" s="449"/>
      <c r="AH14" s="447"/>
      <c r="AI14" s="451"/>
      <c r="AJ14" s="447"/>
      <c r="AK14" s="453"/>
      <c r="AL14" s="447"/>
      <c r="AM14" s="455"/>
      <c r="AN14" s="447"/>
      <c r="AO14" s="199" t="s">
        <v>195</v>
      </c>
      <c r="AP14" s="447"/>
      <c r="AQ14" s="199" t="s">
        <v>196</v>
      </c>
      <c r="AR14" s="447"/>
      <c r="AS14" s="199" t="s">
        <v>195</v>
      </c>
      <c r="AT14" s="447"/>
      <c r="AU14" s="199" t="s">
        <v>196</v>
      </c>
      <c r="AV14" s="446"/>
      <c r="AW14" s="445"/>
      <c r="AX14" s="446"/>
      <c r="AY14" s="210" t="s">
        <v>192</v>
      </c>
      <c r="AZ14" s="447"/>
      <c r="BA14" s="206">
        <v>100</v>
      </c>
      <c r="BB14" s="163"/>
      <c r="BC14" s="207">
        <v>0.98</v>
      </c>
    </row>
    <row r="15" spans="1:55" ht="24" customHeight="1">
      <c r="A15" s="117" t="s">
        <v>201</v>
      </c>
      <c r="B15" s="477"/>
      <c r="C15" s="478" t="s">
        <v>245</v>
      </c>
      <c r="D15" s="480" t="s">
        <v>240</v>
      </c>
      <c r="E15" s="138" t="s">
        <v>41</v>
      </c>
      <c r="F15" s="139"/>
      <c r="G15" s="140">
        <v>46460</v>
      </c>
      <c r="H15" s="141">
        <v>54170</v>
      </c>
      <c r="I15" s="133" t="s">
        <v>241</v>
      </c>
      <c r="J15" s="142">
        <v>440</v>
      </c>
      <c r="K15" s="143">
        <v>520</v>
      </c>
      <c r="L15" s="144" t="s">
        <v>187</v>
      </c>
      <c r="M15" s="447" t="s">
        <v>241</v>
      </c>
      <c r="N15" s="452">
        <v>1850</v>
      </c>
      <c r="O15" s="447" t="s">
        <v>241</v>
      </c>
      <c r="P15" s="473">
        <v>10</v>
      </c>
      <c r="Q15" s="133" t="s">
        <v>241</v>
      </c>
      <c r="R15" s="165">
        <v>7710</v>
      </c>
      <c r="S15" s="166">
        <v>70</v>
      </c>
      <c r="T15" s="172"/>
      <c r="U15" s="173"/>
      <c r="V15" s="174"/>
      <c r="W15" s="175"/>
      <c r="X15" s="174"/>
      <c r="Y15" s="173" t="s">
        <v>188</v>
      </c>
      <c r="Z15" s="174"/>
      <c r="AA15" s="182"/>
      <c r="AB15" s="487" t="s">
        <v>241</v>
      </c>
      <c r="AC15" s="488" t="s">
        <v>189</v>
      </c>
      <c r="AD15" s="447" t="s">
        <v>241</v>
      </c>
      <c r="AE15" s="490" t="s">
        <v>189</v>
      </c>
      <c r="AF15" s="447" t="s">
        <v>186</v>
      </c>
      <c r="AG15" s="448">
        <v>7700</v>
      </c>
      <c r="AH15" s="447" t="s">
        <v>241</v>
      </c>
      <c r="AI15" s="450">
        <v>70</v>
      </c>
      <c r="AJ15" s="447" t="s">
        <v>186</v>
      </c>
      <c r="AK15" s="452">
        <v>1300</v>
      </c>
      <c r="AL15" s="447" t="s">
        <v>241</v>
      </c>
      <c r="AM15" s="454">
        <v>10</v>
      </c>
      <c r="AN15" s="447" t="s">
        <v>186</v>
      </c>
      <c r="AO15" s="197">
        <v>680</v>
      </c>
      <c r="AP15" s="447" t="s">
        <v>186</v>
      </c>
      <c r="AQ15" s="198">
        <v>6</v>
      </c>
      <c r="AR15" s="447" t="s">
        <v>186</v>
      </c>
      <c r="AS15" s="197">
        <v>120</v>
      </c>
      <c r="AT15" s="447" t="s">
        <v>186</v>
      </c>
      <c r="AU15" s="198">
        <v>1</v>
      </c>
      <c r="AV15" s="446" t="s">
        <v>267</v>
      </c>
      <c r="AW15" s="444">
        <v>7500</v>
      </c>
      <c r="AX15" s="446" t="s">
        <v>267</v>
      </c>
      <c r="AY15" s="209">
        <v>225</v>
      </c>
      <c r="AZ15" s="447" t="s">
        <v>272</v>
      </c>
      <c r="BA15" s="204">
        <v>7710</v>
      </c>
      <c r="BB15" s="163"/>
      <c r="BC15" s="205" t="s">
        <v>190</v>
      </c>
    </row>
    <row r="16" spans="1:55" ht="24" customHeight="1">
      <c r="A16" s="117" t="s">
        <v>202</v>
      </c>
      <c r="B16" s="477"/>
      <c r="C16" s="479"/>
      <c r="D16" s="481"/>
      <c r="E16" s="145" t="s">
        <v>14</v>
      </c>
      <c r="F16" s="139"/>
      <c r="G16" s="146">
        <v>54170</v>
      </c>
      <c r="H16" s="147"/>
      <c r="I16" s="133" t="s">
        <v>241</v>
      </c>
      <c r="J16" s="148">
        <v>520</v>
      </c>
      <c r="K16" s="149"/>
      <c r="L16" s="150" t="s">
        <v>187</v>
      </c>
      <c r="M16" s="447"/>
      <c r="N16" s="453"/>
      <c r="O16" s="447"/>
      <c r="P16" s="474"/>
      <c r="Q16" s="133" t="s">
        <v>241</v>
      </c>
      <c r="R16" s="148">
        <v>7710</v>
      </c>
      <c r="S16" s="167">
        <v>70</v>
      </c>
      <c r="T16" s="176" t="s">
        <v>241</v>
      </c>
      <c r="U16" s="177">
        <v>53960</v>
      </c>
      <c r="V16" s="174" t="s">
        <v>241</v>
      </c>
      <c r="W16" s="178">
        <v>530</v>
      </c>
      <c r="X16" s="184" t="s">
        <v>241</v>
      </c>
      <c r="Y16" s="185">
        <v>46250</v>
      </c>
      <c r="Z16" s="184" t="s">
        <v>186</v>
      </c>
      <c r="AA16" s="178">
        <v>460</v>
      </c>
      <c r="AB16" s="447"/>
      <c r="AC16" s="489"/>
      <c r="AD16" s="447"/>
      <c r="AE16" s="491"/>
      <c r="AF16" s="447"/>
      <c r="AG16" s="449"/>
      <c r="AH16" s="447"/>
      <c r="AI16" s="451"/>
      <c r="AJ16" s="447"/>
      <c r="AK16" s="453"/>
      <c r="AL16" s="447"/>
      <c r="AM16" s="455"/>
      <c r="AN16" s="447"/>
      <c r="AO16" s="199" t="s">
        <v>195</v>
      </c>
      <c r="AP16" s="447"/>
      <c r="AQ16" s="199" t="s">
        <v>196</v>
      </c>
      <c r="AR16" s="447"/>
      <c r="AS16" s="199" t="s">
        <v>195</v>
      </c>
      <c r="AT16" s="447"/>
      <c r="AU16" s="199" t="s">
        <v>196</v>
      </c>
      <c r="AV16" s="446"/>
      <c r="AW16" s="445"/>
      <c r="AX16" s="446"/>
      <c r="AY16" s="210" t="s">
        <v>192</v>
      </c>
      <c r="AZ16" s="447"/>
      <c r="BA16" s="206">
        <v>70</v>
      </c>
      <c r="BB16" s="163"/>
      <c r="BC16" s="207">
        <v>0.88</v>
      </c>
    </row>
    <row r="17" spans="1:55" ht="24" customHeight="1">
      <c r="A17" s="118" t="s">
        <v>203</v>
      </c>
      <c r="B17" s="477"/>
      <c r="C17" s="439" t="s">
        <v>246</v>
      </c>
      <c r="D17" s="483" t="s">
        <v>240</v>
      </c>
      <c r="E17" s="151" t="s">
        <v>41</v>
      </c>
      <c r="F17" s="139"/>
      <c r="G17" s="140">
        <v>41170</v>
      </c>
      <c r="H17" s="141">
        <v>48880</v>
      </c>
      <c r="I17" s="133" t="s">
        <v>241</v>
      </c>
      <c r="J17" s="142">
        <v>390</v>
      </c>
      <c r="K17" s="143">
        <v>470</v>
      </c>
      <c r="L17" s="144" t="s">
        <v>187</v>
      </c>
      <c r="M17" s="447" t="s">
        <v>241</v>
      </c>
      <c r="N17" s="452">
        <v>1480</v>
      </c>
      <c r="O17" s="447" t="s">
        <v>241</v>
      </c>
      <c r="P17" s="473">
        <v>10</v>
      </c>
      <c r="Q17" s="133" t="s">
        <v>241</v>
      </c>
      <c r="R17" s="165">
        <v>7710</v>
      </c>
      <c r="S17" s="166">
        <v>70</v>
      </c>
      <c r="T17" s="172"/>
      <c r="U17" s="173"/>
      <c r="V17" s="174"/>
      <c r="W17" s="175"/>
      <c r="X17" s="174"/>
      <c r="Y17" s="173" t="s">
        <v>188</v>
      </c>
      <c r="Z17" s="174"/>
      <c r="AA17" s="182"/>
      <c r="AB17" s="487" t="s">
        <v>241</v>
      </c>
      <c r="AC17" s="488" t="s">
        <v>189</v>
      </c>
      <c r="AD17" s="447" t="s">
        <v>241</v>
      </c>
      <c r="AE17" s="490" t="s">
        <v>189</v>
      </c>
      <c r="AF17" s="447" t="s">
        <v>186</v>
      </c>
      <c r="AG17" s="448">
        <v>6160</v>
      </c>
      <c r="AH17" s="447" t="s">
        <v>241</v>
      </c>
      <c r="AI17" s="450">
        <v>60</v>
      </c>
      <c r="AJ17" s="447" t="s">
        <v>186</v>
      </c>
      <c r="AK17" s="452">
        <v>1040</v>
      </c>
      <c r="AL17" s="447" t="s">
        <v>241</v>
      </c>
      <c r="AM17" s="454">
        <v>10</v>
      </c>
      <c r="AN17" s="447" t="s">
        <v>186</v>
      </c>
      <c r="AO17" s="197">
        <v>570</v>
      </c>
      <c r="AP17" s="447" t="s">
        <v>186</v>
      </c>
      <c r="AQ17" s="198">
        <v>5</v>
      </c>
      <c r="AR17" s="447" t="s">
        <v>186</v>
      </c>
      <c r="AS17" s="197">
        <v>100</v>
      </c>
      <c r="AT17" s="447" t="s">
        <v>186</v>
      </c>
      <c r="AU17" s="198">
        <v>1</v>
      </c>
      <c r="AV17" s="446" t="s">
        <v>267</v>
      </c>
      <c r="AW17" s="444">
        <v>6130</v>
      </c>
      <c r="AX17" s="446" t="s">
        <v>267</v>
      </c>
      <c r="AY17" s="209">
        <v>225</v>
      </c>
      <c r="AZ17" s="447" t="s">
        <v>272</v>
      </c>
      <c r="BA17" s="204">
        <v>6160</v>
      </c>
      <c r="BB17" s="163"/>
      <c r="BC17" s="205" t="s">
        <v>190</v>
      </c>
    </row>
    <row r="18" spans="1:55" ht="24" customHeight="1">
      <c r="A18" s="118" t="s">
        <v>204</v>
      </c>
      <c r="B18" s="477"/>
      <c r="C18" s="482"/>
      <c r="D18" s="484"/>
      <c r="E18" s="153" t="s">
        <v>14</v>
      </c>
      <c r="F18" s="139"/>
      <c r="G18" s="146">
        <v>48880</v>
      </c>
      <c r="H18" s="147"/>
      <c r="I18" s="133" t="s">
        <v>241</v>
      </c>
      <c r="J18" s="148">
        <v>470</v>
      </c>
      <c r="K18" s="149"/>
      <c r="L18" s="150" t="s">
        <v>187</v>
      </c>
      <c r="M18" s="447"/>
      <c r="N18" s="453"/>
      <c r="O18" s="447"/>
      <c r="P18" s="474"/>
      <c r="Q18" s="133" t="s">
        <v>241</v>
      </c>
      <c r="R18" s="148">
        <v>7710</v>
      </c>
      <c r="S18" s="167">
        <v>70</v>
      </c>
      <c r="T18" s="176" t="s">
        <v>241</v>
      </c>
      <c r="U18" s="177">
        <v>53960</v>
      </c>
      <c r="V18" s="174" t="s">
        <v>241</v>
      </c>
      <c r="W18" s="178">
        <v>530</v>
      </c>
      <c r="X18" s="184" t="s">
        <v>241</v>
      </c>
      <c r="Y18" s="185">
        <v>46250</v>
      </c>
      <c r="Z18" s="184" t="s">
        <v>186</v>
      </c>
      <c r="AA18" s="178">
        <v>460</v>
      </c>
      <c r="AB18" s="447"/>
      <c r="AC18" s="489"/>
      <c r="AD18" s="447"/>
      <c r="AE18" s="491"/>
      <c r="AF18" s="447"/>
      <c r="AG18" s="449"/>
      <c r="AH18" s="447"/>
      <c r="AI18" s="451"/>
      <c r="AJ18" s="447"/>
      <c r="AK18" s="453"/>
      <c r="AL18" s="447"/>
      <c r="AM18" s="455"/>
      <c r="AN18" s="447"/>
      <c r="AO18" s="199" t="s">
        <v>195</v>
      </c>
      <c r="AP18" s="447"/>
      <c r="AQ18" s="199" t="s">
        <v>196</v>
      </c>
      <c r="AR18" s="447"/>
      <c r="AS18" s="199" t="s">
        <v>195</v>
      </c>
      <c r="AT18" s="447"/>
      <c r="AU18" s="199" t="s">
        <v>196</v>
      </c>
      <c r="AV18" s="446"/>
      <c r="AW18" s="445"/>
      <c r="AX18" s="446"/>
      <c r="AY18" s="210" t="s">
        <v>192</v>
      </c>
      <c r="AZ18" s="447"/>
      <c r="BA18" s="206">
        <v>60</v>
      </c>
      <c r="BB18" s="116"/>
      <c r="BC18" s="207">
        <v>0.91</v>
      </c>
    </row>
    <row r="19" spans="1:55" ht="24" customHeight="1">
      <c r="A19" s="119" t="s">
        <v>205</v>
      </c>
      <c r="B19" s="477"/>
      <c r="C19" s="478" t="s">
        <v>247</v>
      </c>
      <c r="D19" s="480" t="s">
        <v>240</v>
      </c>
      <c r="E19" s="138" t="s">
        <v>41</v>
      </c>
      <c r="F19" s="139"/>
      <c r="G19" s="140">
        <v>37610</v>
      </c>
      <c r="H19" s="141">
        <v>45320</v>
      </c>
      <c r="I19" s="133" t="s">
        <v>241</v>
      </c>
      <c r="J19" s="142">
        <v>350</v>
      </c>
      <c r="K19" s="143">
        <v>430</v>
      </c>
      <c r="L19" s="144" t="s">
        <v>187</v>
      </c>
      <c r="M19" s="447" t="s">
        <v>241</v>
      </c>
      <c r="N19" s="452">
        <v>1230</v>
      </c>
      <c r="O19" s="447" t="s">
        <v>241</v>
      </c>
      <c r="P19" s="473">
        <v>10</v>
      </c>
      <c r="Q19" s="133" t="s">
        <v>241</v>
      </c>
      <c r="R19" s="165">
        <v>7710</v>
      </c>
      <c r="S19" s="166">
        <v>70</v>
      </c>
      <c r="T19" s="172"/>
      <c r="U19" s="173"/>
      <c r="V19" s="174"/>
      <c r="W19" s="175"/>
      <c r="X19" s="174"/>
      <c r="Y19" s="173" t="s">
        <v>188</v>
      </c>
      <c r="Z19" s="174"/>
      <c r="AA19" s="182"/>
      <c r="AB19" s="487" t="s">
        <v>241</v>
      </c>
      <c r="AC19" s="488" t="s">
        <v>189</v>
      </c>
      <c r="AD19" s="447" t="s">
        <v>241</v>
      </c>
      <c r="AE19" s="490" t="s">
        <v>189</v>
      </c>
      <c r="AF19" s="447" t="s">
        <v>186</v>
      </c>
      <c r="AG19" s="448">
        <v>5130</v>
      </c>
      <c r="AH19" s="447" t="s">
        <v>241</v>
      </c>
      <c r="AI19" s="450">
        <v>50</v>
      </c>
      <c r="AJ19" s="447" t="s">
        <v>186</v>
      </c>
      <c r="AK19" s="452">
        <v>860</v>
      </c>
      <c r="AL19" s="447" t="s">
        <v>241</v>
      </c>
      <c r="AM19" s="454">
        <v>8</v>
      </c>
      <c r="AN19" s="447" t="s">
        <v>186</v>
      </c>
      <c r="AO19" s="197">
        <v>500</v>
      </c>
      <c r="AP19" s="447" t="s">
        <v>186</v>
      </c>
      <c r="AQ19" s="198">
        <v>5</v>
      </c>
      <c r="AR19" s="447" t="s">
        <v>186</v>
      </c>
      <c r="AS19" s="197">
        <v>80</v>
      </c>
      <c r="AT19" s="447" t="s">
        <v>186</v>
      </c>
      <c r="AU19" s="198">
        <v>1</v>
      </c>
      <c r="AV19" s="446" t="s">
        <v>267</v>
      </c>
      <c r="AW19" s="444">
        <v>5220</v>
      </c>
      <c r="AX19" s="446" t="s">
        <v>267</v>
      </c>
      <c r="AY19" s="209">
        <v>225</v>
      </c>
      <c r="AZ19" s="447" t="s">
        <v>272</v>
      </c>
      <c r="BA19" s="204">
        <v>5140</v>
      </c>
      <c r="BB19" s="125"/>
      <c r="BC19" s="205" t="s">
        <v>190</v>
      </c>
    </row>
    <row r="20" spans="1:55" ht="24" customHeight="1">
      <c r="A20" s="119" t="s">
        <v>206</v>
      </c>
      <c r="B20" s="477"/>
      <c r="C20" s="479"/>
      <c r="D20" s="481"/>
      <c r="E20" s="145" t="s">
        <v>14</v>
      </c>
      <c r="F20" s="139"/>
      <c r="G20" s="146">
        <v>45320</v>
      </c>
      <c r="H20" s="147"/>
      <c r="I20" s="133" t="s">
        <v>241</v>
      </c>
      <c r="J20" s="148">
        <v>430</v>
      </c>
      <c r="K20" s="149"/>
      <c r="L20" s="150" t="s">
        <v>187</v>
      </c>
      <c r="M20" s="447"/>
      <c r="N20" s="453"/>
      <c r="O20" s="447"/>
      <c r="P20" s="474"/>
      <c r="Q20" s="133" t="s">
        <v>241</v>
      </c>
      <c r="R20" s="148">
        <v>7710</v>
      </c>
      <c r="S20" s="167">
        <v>70</v>
      </c>
      <c r="T20" s="176" t="s">
        <v>241</v>
      </c>
      <c r="U20" s="177">
        <v>53960</v>
      </c>
      <c r="V20" s="174" t="s">
        <v>241</v>
      </c>
      <c r="W20" s="178">
        <v>530</v>
      </c>
      <c r="X20" s="184" t="s">
        <v>241</v>
      </c>
      <c r="Y20" s="185">
        <v>46250</v>
      </c>
      <c r="Z20" s="184" t="s">
        <v>186</v>
      </c>
      <c r="AA20" s="178">
        <v>460</v>
      </c>
      <c r="AB20" s="447"/>
      <c r="AC20" s="489"/>
      <c r="AD20" s="447"/>
      <c r="AE20" s="491"/>
      <c r="AF20" s="447"/>
      <c r="AG20" s="449"/>
      <c r="AH20" s="447"/>
      <c r="AI20" s="451"/>
      <c r="AJ20" s="447"/>
      <c r="AK20" s="453"/>
      <c r="AL20" s="447"/>
      <c r="AM20" s="455"/>
      <c r="AN20" s="447"/>
      <c r="AO20" s="199" t="s">
        <v>195</v>
      </c>
      <c r="AP20" s="447"/>
      <c r="AQ20" s="199" t="s">
        <v>196</v>
      </c>
      <c r="AR20" s="447"/>
      <c r="AS20" s="199" t="s">
        <v>195</v>
      </c>
      <c r="AT20" s="447"/>
      <c r="AU20" s="199" t="s">
        <v>196</v>
      </c>
      <c r="AV20" s="446"/>
      <c r="AW20" s="445"/>
      <c r="AX20" s="446"/>
      <c r="AY20" s="210" t="s">
        <v>192</v>
      </c>
      <c r="AZ20" s="447"/>
      <c r="BA20" s="206">
        <v>50</v>
      </c>
      <c r="BB20" s="125"/>
      <c r="BC20" s="207">
        <v>0.87</v>
      </c>
    </row>
    <row r="21" spans="1:55" ht="24" customHeight="1">
      <c r="A21" s="120" t="s">
        <v>207</v>
      </c>
      <c r="B21" s="477"/>
      <c r="C21" s="439" t="s">
        <v>248</v>
      </c>
      <c r="D21" s="483" t="s">
        <v>240</v>
      </c>
      <c r="E21" s="151" t="s">
        <v>41</v>
      </c>
      <c r="F21" s="139"/>
      <c r="G21" s="140">
        <v>35060</v>
      </c>
      <c r="H21" s="141">
        <v>42770</v>
      </c>
      <c r="I21" s="133" t="s">
        <v>241</v>
      </c>
      <c r="J21" s="142">
        <v>330</v>
      </c>
      <c r="K21" s="143">
        <v>400</v>
      </c>
      <c r="L21" s="144" t="s">
        <v>187</v>
      </c>
      <c r="M21" s="447" t="s">
        <v>241</v>
      </c>
      <c r="N21" s="452">
        <v>1060</v>
      </c>
      <c r="O21" s="447" t="s">
        <v>241</v>
      </c>
      <c r="P21" s="473">
        <v>10</v>
      </c>
      <c r="Q21" s="133" t="s">
        <v>241</v>
      </c>
      <c r="R21" s="165">
        <v>7710</v>
      </c>
      <c r="S21" s="166">
        <v>70</v>
      </c>
      <c r="T21" s="172"/>
      <c r="U21" s="173"/>
      <c r="V21" s="174"/>
      <c r="W21" s="175"/>
      <c r="X21" s="174"/>
      <c r="Y21" s="173" t="s">
        <v>188</v>
      </c>
      <c r="Z21" s="174"/>
      <c r="AA21" s="182"/>
      <c r="AB21" s="487" t="s">
        <v>241</v>
      </c>
      <c r="AC21" s="488" t="s">
        <v>189</v>
      </c>
      <c r="AD21" s="447" t="s">
        <v>241</v>
      </c>
      <c r="AE21" s="490" t="s">
        <v>189</v>
      </c>
      <c r="AF21" s="447" t="s">
        <v>186</v>
      </c>
      <c r="AG21" s="448">
        <v>4400</v>
      </c>
      <c r="AH21" s="447" t="s">
        <v>241</v>
      </c>
      <c r="AI21" s="450">
        <v>40</v>
      </c>
      <c r="AJ21" s="447" t="s">
        <v>186</v>
      </c>
      <c r="AK21" s="452">
        <v>740</v>
      </c>
      <c r="AL21" s="447" t="s">
        <v>241</v>
      </c>
      <c r="AM21" s="454">
        <v>7</v>
      </c>
      <c r="AN21" s="447" t="s">
        <v>186</v>
      </c>
      <c r="AO21" s="197">
        <v>440</v>
      </c>
      <c r="AP21" s="447" t="s">
        <v>186</v>
      </c>
      <c r="AQ21" s="198">
        <v>4</v>
      </c>
      <c r="AR21" s="447" t="s">
        <v>186</v>
      </c>
      <c r="AS21" s="197">
        <v>80</v>
      </c>
      <c r="AT21" s="447" t="s">
        <v>186</v>
      </c>
      <c r="AU21" s="198">
        <v>1</v>
      </c>
      <c r="AV21" s="446" t="s">
        <v>267</v>
      </c>
      <c r="AW21" s="444">
        <v>4660</v>
      </c>
      <c r="AX21" s="446" t="s">
        <v>267</v>
      </c>
      <c r="AY21" s="209">
        <v>225</v>
      </c>
      <c r="AZ21" s="447" t="s">
        <v>272</v>
      </c>
      <c r="BA21" s="204">
        <v>4400</v>
      </c>
      <c r="BB21" s="125"/>
      <c r="BC21" s="205" t="s">
        <v>190</v>
      </c>
    </row>
    <row r="22" spans="1:55" ht="24" customHeight="1">
      <c r="A22" s="120" t="s">
        <v>208</v>
      </c>
      <c r="B22" s="477"/>
      <c r="C22" s="482"/>
      <c r="D22" s="484"/>
      <c r="E22" s="153" t="s">
        <v>14</v>
      </c>
      <c r="F22" s="139"/>
      <c r="G22" s="146">
        <v>42770</v>
      </c>
      <c r="H22" s="147"/>
      <c r="I22" s="133" t="s">
        <v>241</v>
      </c>
      <c r="J22" s="148">
        <v>400</v>
      </c>
      <c r="K22" s="149"/>
      <c r="L22" s="150" t="s">
        <v>187</v>
      </c>
      <c r="M22" s="447"/>
      <c r="N22" s="453"/>
      <c r="O22" s="447"/>
      <c r="P22" s="474"/>
      <c r="Q22" s="133" t="s">
        <v>241</v>
      </c>
      <c r="R22" s="148">
        <v>7710</v>
      </c>
      <c r="S22" s="167">
        <v>70</v>
      </c>
      <c r="T22" s="176" t="s">
        <v>241</v>
      </c>
      <c r="U22" s="177">
        <v>53960</v>
      </c>
      <c r="V22" s="174" t="s">
        <v>241</v>
      </c>
      <c r="W22" s="178">
        <v>530</v>
      </c>
      <c r="X22" s="184" t="s">
        <v>241</v>
      </c>
      <c r="Y22" s="185">
        <v>46250</v>
      </c>
      <c r="Z22" s="184" t="s">
        <v>186</v>
      </c>
      <c r="AA22" s="178">
        <v>460</v>
      </c>
      <c r="AB22" s="447"/>
      <c r="AC22" s="489"/>
      <c r="AD22" s="447"/>
      <c r="AE22" s="491"/>
      <c r="AF22" s="447"/>
      <c r="AG22" s="449"/>
      <c r="AH22" s="447"/>
      <c r="AI22" s="451"/>
      <c r="AJ22" s="447"/>
      <c r="AK22" s="453"/>
      <c r="AL22" s="447"/>
      <c r="AM22" s="455"/>
      <c r="AN22" s="447"/>
      <c r="AO22" s="199" t="s">
        <v>195</v>
      </c>
      <c r="AP22" s="447"/>
      <c r="AQ22" s="199" t="s">
        <v>196</v>
      </c>
      <c r="AR22" s="447"/>
      <c r="AS22" s="199" t="s">
        <v>195</v>
      </c>
      <c r="AT22" s="447"/>
      <c r="AU22" s="199" t="s">
        <v>196</v>
      </c>
      <c r="AV22" s="446"/>
      <c r="AW22" s="445"/>
      <c r="AX22" s="446"/>
      <c r="AY22" s="210" t="s">
        <v>192</v>
      </c>
      <c r="AZ22" s="447"/>
      <c r="BA22" s="206">
        <v>40</v>
      </c>
      <c r="BB22" s="125"/>
      <c r="BC22" s="207">
        <v>0.9</v>
      </c>
    </row>
    <row r="23" spans="1:55" ht="24" customHeight="1">
      <c r="A23" s="119" t="s">
        <v>209</v>
      </c>
      <c r="B23" s="477"/>
      <c r="C23" s="478" t="s">
        <v>249</v>
      </c>
      <c r="D23" s="480" t="s">
        <v>240</v>
      </c>
      <c r="E23" s="138" t="s">
        <v>41</v>
      </c>
      <c r="F23" s="139"/>
      <c r="G23" s="140">
        <v>33180</v>
      </c>
      <c r="H23" s="141">
        <v>40890</v>
      </c>
      <c r="I23" s="133" t="s">
        <v>241</v>
      </c>
      <c r="J23" s="142">
        <v>310</v>
      </c>
      <c r="K23" s="143">
        <v>390</v>
      </c>
      <c r="L23" s="144" t="s">
        <v>187</v>
      </c>
      <c r="M23" s="447" t="s">
        <v>241</v>
      </c>
      <c r="N23" s="452">
        <v>920</v>
      </c>
      <c r="O23" s="447" t="s">
        <v>241</v>
      </c>
      <c r="P23" s="473">
        <v>9</v>
      </c>
      <c r="Q23" s="133" t="s">
        <v>241</v>
      </c>
      <c r="R23" s="165">
        <v>7710</v>
      </c>
      <c r="S23" s="166">
        <v>70</v>
      </c>
      <c r="T23" s="172"/>
      <c r="U23" s="173"/>
      <c r="V23" s="174"/>
      <c r="W23" s="175"/>
      <c r="X23" s="174"/>
      <c r="Y23" s="173" t="s">
        <v>188</v>
      </c>
      <c r="Z23" s="174"/>
      <c r="AA23" s="182"/>
      <c r="AB23" s="487" t="s">
        <v>241</v>
      </c>
      <c r="AC23" s="488" t="s">
        <v>189</v>
      </c>
      <c r="AD23" s="447" t="s">
        <v>241</v>
      </c>
      <c r="AE23" s="490" t="s">
        <v>189</v>
      </c>
      <c r="AF23" s="447" t="s">
        <v>186</v>
      </c>
      <c r="AG23" s="448">
        <v>3850</v>
      </c>
      <c r="AH23" s="447" t="s">
        <v>241</v>
      </c>
      <c r="AI23" s="450">
        <v>30</v>
      </c>
      <c r="AJ23" s="447" t="s">
        <v>186</v>
      </c>
      <c r="AK23" s="452">
        <v>650</v>
      </c>
      <c r="AL23" s="447" t="s">
        <v>241</v>
      </c>
      <c r="AM23" s="454">
        <v>6</v>
      </c>
      <c r="AN23" s="447" t="s">
        <v>186</v>
      </c>
      <c r="AO23" s="197">
        <v>410</v>
      </c>
      <c r="AP23" s="447" t="s">
        <v>186</v>
      </c>
      <c r="AQ23" s="198">
        <v>4</v>
      </c>
      <c r="AR23" s="447" t="s">
        <v>186</v>
      </c>
      <c r="AS23" s="197">
        <v>70</v>
      </c>
      <c r="AT23" s="447" t="s">
        <v>186</v>
      </c>
      <c r="AU23" s="198">
        <v>1</v>
      </c>
      <c r="AV23" s="446" t="s">
        <v>267</v>
      </c>
      <c r="AW23" s="444">
        <v>4250</v>
      </c>
      <c r="AX23" s="446" t="s">
        <v>267</v>
      </c>
      <c r="AY23" s="209">
        <v>225</v>
      </c>
      <c r="AZ23" s="447" t="s">
        <v>272</v>
      </c>
      <c r="BA23" s="204">
        <v>3850</v>
      </c>
      <c r="BB23" s="125"/>
      <c r="BC23" s="205" t="s">
        <v>190</v>
      </c>
    </row>
    <row r="24" spans="1:55" ht="24" customHeight="1">
      <c r="A24" s="119" t="s">
        <v>210</v>
      </c>
      <c r="B24" s="477"/>
      <c r="C24" s="479"/>
      <c r="D24" s="481"/>
      <c r="E24" s="145" t="s">
        <v>14</v>
      </c>
      <c r="F24" s="139"/>
      <c r="G24" s="146">
        <v>40890</v>
      </c>
      <c r="H24" s="147"/>
      <c r="I24" s="133" t="s">
        <v>241</v>
      </c>
      <c r="J24" s="148">
        <v>390</v>
      </c>
      <c r="K24" s="149"/>
      <c r="L24" s="150" t="s">
        <v>187</v>
      </c>
      <c r="M24" s="447"/>
      <c r="N24" s="453"/>
      <c r="O24" s="447"/>
      <c r="P24" s="474"/>
      <c r="Q24" s="133" t="s">
        <v>241</v>
      </c>
      <c r="R24" s="148">
        <v>7710</v>
      </c>
      <c r="S24" s="167">
        <v>70</v>
      </c>
      <c r="T24" s="176" t="s">
        <v>241</v>
      </c>
      <c r="U24" s="177">
        <v>53960</v>
      </c>
      <c r="V24" s="174" t="s">
        <v>241</v>
      </c>
      <c r="W24" s="178">
        <v>530</v>
      </c>
      <c r="X24" s="184" t="s">
        <v>241</v>
      </c>
      <c r="Y24" s="185">
        <v>46250</v>
      </c>
      <c r="Z24" s="184" t="s">
        <v>186</v>
      </c>
      <c r="AA24" s="178">
        <v>460</v>
      </c>
      <c r="AB24" s="447"/>
      <c r="AC24" s="489"/>
      <c r="AD24" s="447"/>
      <c r="AE24" s="491"/>
      <c r="AF24" s="447"/>
      <c r="AG24" s="449"/>
      <c r="AH24" s="447"/>
      <c r="AI24" s="451"/>
      <c r="AJ24" s="447"/>
      <c r="AK24" s="453"/>
      <c r="AL24" s="447"/>
      <c r="AM24" s="455"/>
      <c r="AN24" s="447"/>
      <c r="AO24" s="199" t="s">
        <v>195</v>
      </c>
      <c r="AP24" s="447"/>
      <c r="AQ24" s="199" t="s">
        <v>196</v>
      </c>
      <c r="AR24" s="447"/>
      <c r="AS24" s="199" t="s">
        <v>195</v>
      </c>
      <c r="AT24" s="447"/>
      <c r="AU24" s="199" t="s">
        <v>196</v>
      </c>
      <c r="AV24" s="446"/>
      <c r="AW24" s="445"/>
      <c r="AX24" s="446"/>
      <c r="AY24" s="210" t="s">
        <v>192</v>
      </c>
      <c r="AZ24" s="447"/>
      <c r="BA24" s="206">
        <v>30</v>
      </c>
      <c r="BB24" s="125"/>
      <c r="BC24" s="207">
        <v>0.92</v>
      </c>
    </row>
    <row r="25" spans="1:55" ht="24" customHeight="1">
      <c r="A25" s="120" t="s">
        <v>211</v>
      </c>
      <c r="B25" s="477"/>
      <c r="C25" s="439" t="s">
        <v>250</v>
      </c>
      <c r="D25" s="483" t="s">
        <v>240</v>
      </c>
      <c r="E25" s="151" t="s">
        <v>41</v>
      </c>
      <c r="F25" s="139"/>
      <c r="G25" s="140">
        <v>31690</v>
      </c>
      <c r="H25" s="141">
        <v>39400</v>
      </c>
      <c r="I25" s="133" t="s">
        <v>241</v>
      </c>
      <c r="J25" s="142">
        <v>290</v>
      </c>
      <c r="K25" s="143">
        <v>370</v>
      </c>
      <c r="L25" s="144" t="s">
        <v>187</v>
      </c>
      <c r="M25" s="447" t="s">
        <v>241</v>
      </c>
      <c r="N25" s="452">
        <v>820</v>
      </c>
      <c r="O25" s="447" t="s">
        <v>241</v>
      </c>
      <c r="P25" s="473">
        <v>8</v>
      </c>
      <c r="Q25" s="133" t="s">
        <v>241</v>
      </c>
      <c r="R25" s="165">
        <v>7710</v>
      </c>
      <c r="S25" s="166">
        <v>70</v>
      </c>
      <c r="T25" s="172"/>
      <c r="U25" s="173"/>
      <c r="V25" s="174"/>
      <c r="W25" s="175"/>
      <c r="X25" s="174"/>
      <c r="Y25" s="173" t="s">
        <v>188</v>
      </c>
      <c r="Z25" s="174"/>
      <c r="AA25" s="182"/>
      <c r="AB25" s="487" t="s">
        <v>241</v>
      </c>
      <c r="AC25" s="488">
        <v>640</v>
      </c>
      <c r="AD25" s="447" t="s">
        <v>241</v>
      </c>
      <c r="AE25" s="490">
        <v>6</v>
      </c>
      <c r="AF25" s="447" t="s">
        <v>186</v>
      </c>
      <c r="AG25" s="448">
        <v>3420</v>
      </c>
      <c r="AH25" s="447" t="s">
        <v>241</v>
      </c>
      <c r="AI25" s="450">
        <v>30</v>
      </c>
      <c r="AJ25" s="447" t="s">
        <v>186</v>
      </c>
      <c r="AK25" s="452">
        <v>570</v>
      </c>
      <c r="AL25" s="447" t="s">
        <v>241</v>
      </c>
      <c r="AM25" s="454">
        <v>5</v>
      </c>
      <c r="AN25" s="447" t="s">
        <v>186</v>
      </c>
      <c r="AO25" s="197">
        <v>370</v>
      </c>
      <c r="AP25" s="447" t="s">
        <v>186</v>
      </c>
      <c r="AQ25" s="198">
        <v>3</v>
      </c>
      <c r="AR25" s="447" t="s">
        <v>186</v>
      </c>
      <c r="AS25" s="197">
        <v>60</v>
      </c>
      <c r="AT25" s="447" t="s">
        <v>186</v>
      </c>
      <c r="AU25" s="198">
        <v>1</v>
      </c>
      <c r="AV25" s="446" t="s">
        <v>267</v>
      </c>
      <c r="AW25" s="444">
        <v>3920</v>
      </c>
      <c r="AX25" s="446" t="s">
        <v>267</v>
      </c>
      <c r="AY25" s="209">
        <v>225</v>
      </c>
      <c r="AZ25" s="447" t="s">
        <v>272</v>
      </c>
      <c r="BA25" s="204">
        <v>3420</v>
      </c>
      <c r="BB25" s="125"/>
      <c r="BC25" s="205" t="s">
        <v>190</v>
      </c>
    </row>
    <row r="26" spans="1:55" ht="24" customHeight="1">
      <c r="A26" s="120" t="s">
        <v>212</v>
      </c>
      <c r="B26" s="477"/>
      <c r="C26" s="482"/>
      <c r="D26" s="484"/>
      <c r="E26" s="153" t="s">
        <v>14</v>
      </c>
      <c r="F26" s="139"/>
      <c r="G26" s="146">
        <v>39400</v>
      </c>
      <c r="H26" s="147"/>
      <c r="I26" s="133" t="s">
        <v>241</v>
      </c>
      <c r="J26" s="148">
        <v>370</v>
      </c>
      <c r="K26" s="149"/>
      <c r="L26" s="150" t="s">
        <v>187</v>
      </c>
      <c r="M26" s="447"/>
      <c r="N26" s="453"/>
      <c r="O26" s="447"/>
      <c r="P26" s="474"/>
      <c r="Q26" s="133" t="s">
        <v>241</v>
      </c>
      <c r="R26" s="148">
        <v>7710</v>
      </c>
      <c r="S26" s="167">
        <v>70</v>
      </c>
      <c r="T26" s="176" t="s">
        <v>241</v>
      </c>
      <c r="U26" s="177">
        <v>53960</v>
      </c>
      <c r="V26" s="174" t="s">
        <v>241</v>
      </c>
      <c r="W26" s="178">
        <v>530</v>
      </c>
      <c r="X26" s="184" t="s">
        <v>241</v>
      </c>
      <c r="Y26" s="185">
        <v>46250</v>
      </c>
      <c r="Z26" s="184" t="s">
        <v>186</v>
      </c>
      <c r="AA26" s="178">
        <v>460</v>
      </c>
      <c r="AB26" s="447"/>
      <c r="AC26" s="489"/>
      <c r="AD26" s="447"/>
      <c r="AE26" s="491"/>
      <c r="AF26" s="447"/>
      <c r="AG26" s="449"/>
      <c r="AH26" s="447"/>
      <c r="AI26" s="451"/>
      <c r="AJ26" s="447"/>
      <c r="AK26" s="453"/>
      <c r="AL26" s="447"/>
      <c r="AM26" s="455"/>
      <c r="AN26" s="447"/>
      <c r="AO26" s="199" t="s">
        <v>195</v>
      </c>
      <c r="AP26" s="447"/>
      <c r="AQ26" s="199" t="s">
        <v>196</v>
      </c>
      <c r="AR26" s="447"/>
      <c r="AS26" s="199" t="s">
        <v>195</v>
      </c>
      <c r="AT26" s="447"/>
      <c r="AU26" s="199" t="s">
        <v>196</v>
      </c>
      <c r="AV26" s="446"/>
      <c r="AW26" s="445"/>
      <c r="AX26" s="446"/>
      <c r="AY26" s="210" t="s">
        <v>192</v>
      </c>
      <c r="AZ26" s="447"/>
      <c r="BA26" s="206">
        <v>30</v>
      </c>
      <c r="BB26" s="125"/>
      <c r="BC26" s="207">
        <v>0.94</v>
      </c>
    </row>
    <row r="27" spans="1:55" ht="24" customHeight="1">
      <c r="A27" s="119" t="s">
        <v>213</v>
      </c>
      <c r="B27" s="477"/>
      <c r="C27" s="478" t="s">
        <v>251</v>
      </c>
      <c r="D27" s="480" t="s">
        <v>240</v>
      </c>
      <c r="E27" s="138" t="s">
        <v>41</v>
      </c>
      <c r="F27" s="139"/>
      <c r="G27" s="140">
        <v>30520</v>
      </c>
      <c r="H27" s="141">
        <v>38230</v>
      </c>
      <c r="I27" s="133" t="s">
        <v>241</v>
      </c>
      <c r="J27" s="142">
        <v>280</v>
      </c>
      <c r="K27" s="143">
        <v>360</v>
      </c>
      <c r="L27" s="144" t="s">
        <v>187</v>
      </c>
      <c r="M27" s="447" t="s">
        <v>241</v>
      </c>
      <c r="N27" s="452">
        <v>740</v>
      </c>
      <c r="O27" s="447" t="s">
        <v>241</v>
      </c>
      <c r="P27" s="473">
        <v>7</v>
      </c>
      <c r="Q27" s="133" t="s">
        <v>241</v>
      </c>
      <c r="R27" s="165">
        <v>7710</v>
      </c>
      <c r="S27" s="166">
        <v>70</v>
      </c>
      <c r="T27" s="172"/>
      <c r="U27" s="173"/>
      <c r="V27" s="174"/>
      <c r="W27" s="175"/>
      <c r="X27" s="174"/>
      <c r="Y27" s="173" t="s">
        <v>188</v>
      </c>
      <c r="Z27" s="174"/>
      <c r="AA27" s="182"/>
      <c r="AB27" s="487" t="s">
        <v>241</v>
      </c>
      <c r="AC27" s="488">
        <v>570</v>
      </c>
      <c r="AD27" s="447" t="s">
        <v>241</v>
      </c>
      <c r="AE27" s="490">
        <v>5</v>
      </c>
      <c r="AF27" s="447" t="s">
        <v>186</v>
      </c>
      <c r="AG27" s="448">
        <v>3080</v>
      </c>
      <c r="AH27" s="447" t="s">
        <v>241</v>
      </c>
      <c r="AI27" s="450">
        <v>30</v>
      </c>
      <c r="AJ27" s="447" t="s">
        <v>186</v>
      </c>
      <c r="AK27" s="452">
        <v>520</v>
      </c>
      <c r="AL27" s="447" t="s">
        <v>241</v>
      </c>
      <c r="AM27" s="454">
        <v>5</v>
      </c>
      <c r="AN27" s="447" t="s">
        <v>186</v>
      </c>
      <c r="AO27" s="197">
        <v>350</v>
      </c>
      <c r="AP27" s="447" t="s">
        <v>186</v>
      </c>
      <c r="AQ27" s="198">
        <v>3</v>
      </c>
      <c r="AR27" s="447" t="s">
        <v>186</v>
      </c>
      <c r="AS27" s="197">
        <v>60</v>
      </c>
      <c r="AT27" s="447" t="s">
        <v>186</v>
      </c>
      <c r="AU27" s="198">
        <v>1</v>
      </c>
      <c r="AV27" s="446" t="s">
        <v>267</v>
      </c>
      <c r="AW27" s="444">
        <v>3660</v>
      </c>
      <c r="AX27" s="446" t="s">
        <v>267</v>
      </c>
      <c r="AY27" s="209">
        <v>225</v>
      </c>
      <c r="AZ27" s="447" t="s">
        <v>272</v>
      </c>
      <c r="BA27" s="204">
        <v>3080</v>
      </c>
      <c r="BB27" s="125"/>
      <c r="BC27" s="205" t="s">
        <v>190</v>
      </c>
    </row>
    <row r="28" spans="1:55" ht="24" customHeight="1">
      <c r="A28" s="119" t="s">
        <v>214</v>
      </c>
      <c r="B28" s="477"/>
      <c r="C28" s="479"/>
      <c r="D28" s="481"/>
      <c r="E28" s="145" t="s">
        <v>14</v>
      </c>
      <c r="F28" s="139"/>
      <c r="G28" s="146">
        <v>38230</v>
      </c>
      <c r="H28" s="147"/>
      <c r="I28" s="133" t="s">
        <v>241</v>
      </c>
      <c r="J28" s="148">
        <v>360</v>
      </c>
      <c r="K28" s="149"/>
      <c r="L28" s="150" t="s">
        <v>187</v>
      </c>
      <c r="M28" s="447"/>
      <c r="N28" s="453"/>
      <c r="O28" s="447"/>
      <c r="P28" s="474"/>
      <c r="Q28" s="133" t="s">
        <v>241</v>
      </c>
      <c r="R28" s="148">
        <v>7710</v>
      </c>
      <c r="S28" s="167">
        <v>70</v>
      </c>
      <c r="T28" s="176" t="s">
        <v>241</v>
      </c>
      <c r="U28" s="177">
        <v>53960</v>
      </c>
      <c r="V28" s="174" t="s">
        <v>241</v>
      </c>
      <c r="W28" s="178">
        <v>530</v>
      </c>
      <c r="X28" s="184" t="s">
        <v>241</v>
      </c>
      <c r="Y28" s="185">
        <v>46250</v>
      </c>
      <c r="Z28" s="184" t="s">
        <v>186</v>
      </c>
      <c r="AA28" s="178">
        <v>460</v>
      </c>
      <c r="AB28" s="447"/>
      <c r="AC28" s="489"/>
      <c r="AD28" s="447"/>
      <c r="AE28" s="491"/>
      <c r="AF28" s="447"/>
      <c r="AG28" s="449"/>
      <c r="AH28" s="447"/>
      <c r="AI28" s="451"/>
      <c r="AJ28" s="447"/>
      <c r="AK28" s="453"/>
      <c r="AL28" s="447"/>
      <c r="AM28" s="455"/>
      <c r="AN28" s="447"/>
      <c r="AO28" s="199" t="s">
        <v>195</v>
      </c>
      <c r="AP28" s="447"/>
      <c r="AQ28" s="199" t="s">
        <v>196</v>
      </c>
      <c r="AR28" s="447"/>
      <c r="AS28" s="199" t="s">
        <v>195</v>
      </c>
      <c r="AT28" s="447"/>
      <c r="AU28" s="199" t="s">
        <v>196</v>
      </c>
      <c r="AV28" s="446"/>
      <c r="AW28" s="445"/>
      <c r="AX28" s="446"/>
      <c r="AY28" s="210" t="s">
        <v>192</v>
      </c>
      <c r="AZ28" s="447"/>
      <c r="BA28" s="206">
        <v>30</v>
      </c>
      <c r="BB28" s="125"/>
      <c r="BC28" s="207">
        <v>0.98</v>
      </c>
    </row>
    <row r="29" spans="1:55" ht="24" customHeight="1">
      <c r="A29" s="120" t="s">
        <v>215</v>
      </c>
      <c r="B29" s="477"/>
      <c r="C29" s="439" t="s">
        <v>252</v>
      </c>
      <c r="D29" s="483" t="s">
        <v>240</v>
      </c>
      <c r="E29" s="151" t="s">
        <v>41</v>
      </c>
      <c r="F29" s="139"/>
      <c r="G29" s="140">
        <v>28750</v>
      </c>
      <c r="H29" s="141">
        <v>36460</v>
      </c>
      <c r="I29" s="133" t="s">
        <v>241</v>
      </c>
      <c r="J29" s="142">
        <v>260</v>
      </c>
      <c r="K29" s="143">
        <v>340</v>
      </c>
      <c r="L29" s="144" t="s">
        <v>187</v>
      </c>
      <c r="M29" s="447" t="s">
        <v>241</v>
      </c>
      <c r="N29" s="452">
        <v>610</v>
      </c>
      <c r="O29" s="447" t="s">
        <v>241</v>
      </c>
      <c r="P29" s="473">
        <v>6</v>
      </c>
      <c r="Q29" s="133" t="s">
        <v>241</v>
      </c>
      <c r="R29" s="165">
        <v>7710</v>
      </c>
      <c r="S29" s="166">
        <v>70</v>
      </c>
      <c r="T29" s="172"/>
      <c r="U29" s="173"/>
      <c r="V29" s="174"/>
      <c r="W29" s="175"/>
      <c r="X29" s="174"/>
      <c r="Y29" s="173" t="s">
        <v>188</v>
      </c>
      <c r="Z29" s="174"/>
      <c r="AA29" s="182"/>
      <c r="AB29" s="487" t="s">
        <v>241</v>
      </c>
      <c r="AC29" s="488">
        <v>480</v>
      </c>
      <c r="AD29" s="447" t="s">
        <v>241</v>
      </c>
      <c r="AE29" s="490">
        <v>4</v>
      </c>
      <c r="AF29" s="447" t="s">
        <v>186</v>
      </c>
      <c r="AG29" s="448">
        <v>2560</v>
      </c>
      <c r="AH29" s="447" t="s">
        <v>241</v>
      </c>
      <c r="AI29" s="450">
        <v>20</v>
      </c>
      <c r="AJ29" s="447" t="s">
        <v>186</v>
      </c>
      <c r="AK29" s="452">
        <v>500</v>
      </c>
      <c r="AL29" s="447" t="s">
        <v>241</v>
      </c>
      <c r="AM29" s="454">
        <v>5</v>
      </c>
      <c r="AN29" s="447" t="s">
        <v>186</v>
      </c>
      <c r="AO29" s="197">
        <v>300</v>
      </c>
      <c r="AP29" s="447" t="s">
        <v>186</v>
      </c>
      <c r="AQ29" s="198">
        <v>3</v>
      </c>
      <c r="AR29" s="447" t="s">
        <v>186</v>
      </c>
      <c r="AS29" s="197">
        <v>50</v>
      </c>
      <c r="AT29" s="447" t="s">
        <v>186</v>
      </c>
      <c r="AU29" s="198">
        <v>1</v>
      </c>
      <c r="AV29" s="446" t="s">
        <v>267</v>
      </c>
      <c r="AW29" s="444">
        <v>3160</v>
      </c>
      <c r="AX29" s="446" t="s">
        <v>267</v>
      </c>
      <c r="AY29" s="209">
        <v>225</v>
      </c>
      <c r="AZ29" s="447" t="s">
        <v>272</v>
      </c>
      <c r="BA29" s="204">
        <v>2570</v>
      </c>
      <c r="BB29" s="125"/>
      <c r="BC29" s="205" t="s">
        <v>190</v>
      </c>
    </row>
    <row r="30" spans="1:55" ht="24" customHeight="1">
      <c r="A30" s="120" t="s">
        <v>216</v>
      </c>
      <c r="B30" s="477"/>
      <c r="C30" s="482"/>
      <c r="D30" s="484"/>
      <c r="E30" s="153" t="s">
        <v>14</v>
      </c>
      <c r="F30" s="139"/>
      <c r="G30" s="146">
        <v>36460</v>
      </c>
      <c r="H30" s="147"/>
      <c r="I30" s="133" t="s">
        <v>241</v>
      </c>
      <c r="J30" s="148">
        <v>340</v>
      </c>
      <c r="K30" s="149"/>
      <c r="L30" s="150" t="s">
        <v>187</v>
      </c>
      <c r="M30" s="447"/>
      <c r="N30" s="453"/>
      <c r="O30" s="447"/>
      <c r="P30" s="474"/>
      <c r="Q30" s="133" t="s">
        <v>241</v>
      </c>
      <c r="R30" s="148">
        <v>7710</v>
      </c>
      <c r="S30" s="167">
        <v>70</v>
      </c>
      <c r="T30" s="176" t="s">
        <v>241</v>
      </c>
      <c r="U30" s="177">
        <v>53960</v>
      </c>
      <c r="V30" s="174" t="s">
        <v>241</v>
      </c>
      <c r="W30" s="178">
        <v>530</v>
      </c>
      <c r="X30" s="184" t="s">
        <v>241</v>
      </c>
      <c r="Y30" s="185">
        <v>46250</v>
      </c>
      <c r="Z30" s="184" t="s">
        <v>186</v>
      </c>
      <c r="AA30" s="178">
        <v>460</v>
      </c>
      <c r="AB30" s="447"/>
      <c r="AC30" s="489"/>
      <c r="AD30" s="447"/>
      <c r="AE30" s="491"/>
      <c r="AF30" s="447"/>
      <c r="AG30" s="449"/>
      <c r="AH30" s="447"/>
      <c r="AI30" s="451"/>
      <c r="AJ30" s="447"/>
      <c r="AK30" s="453"/>
      <c r="AL30" s="447"/>
      <c r="AM30" s="455"/>
      <c r="AN30" s="447"/>
      <c r="AO30" s="199" t="s">
        <v>195</v>
      </c>
      <c r="AP30" s="447"/>
      <c r="AQ30" s="199" t="s">
        <v>196</v>
      </c>
      <c r="AR30" s="447"/>
      <c r="AS30" s="199" t="s">
        <v>195</v>
      </c>
      <c r="AT30" s="447"/>
      <c r="AU30" s="199" t="s">
        <v>196</v>
      </c>
      <c r="AV30" s="446"/>
      <c r="AW30" s="445"/>
      <c r="AX30" s="446"/>
      <c r="AY30" s="210" t="s">
        <v>192</v>
      </c>
      <c r="AZ30" s="447"/>
      <c r="BA30" s="206">
        <v>20</v>
      </c>
      <c r="BB30" s="125"/>
      <c r="BC30" s="207">
        <v>0.91</v>
      </c>
    </row>
    <row r="31" spans="1:55" ht="24" customHeight="1">
      <c r="A31" s="119" t="s">
        <v>217</v>
      </c>
      <c r="B31" s="477"/>
      <c r="C31" s="478" t="s">
        <v>253</v>
      </c>
      <c r="D31" s="480" t="s">
        <v>240</v>
      </c>
      <c r="E31" s="138" t="s">
        <v>41</v>
      </c>
      <c r="F31" s="139"/>
      <c r="G31" s="140">
        <v>27470</v>
      </c>
      <c r="H31" s="141">
        <v>35180</v>
      </c>
      <c r="I31" s="133" t="s">
        <v>241</v>
      </c>
      <c r="J31" s="142">
        <v>250</v>
      </c>
      <c r="K31" s="143">
        <v>330</v>
      </c>
      <c r="L31" s="144" t="s">
        <v>187</v>
      </c>
      <c r="M31" s="447" t="s">
        <v>241</v>
      </c>
      <c r="N31" s="452">
        <v>530</v>
      </c>
      <c r="O31" s="447" t="s">
        <v>241</v>
      </c>
      <c r="P31" s="473">
        <v>5</v>
      </c>
      <c r="Q31" s="133" t="s">
        <v>241</v>
      </c>
      <c r="R31" s="165">
        <v>7710</v>
      </c>
      <c r="S31" s="166">
        <v>70</v>
      </c>
      <c r="T31" s="172"/>
      <c r="U31" s="173"/>
      <c r="V31" s="174"/>
      <c r="W31" s="175"/>
      <c r="X31" s="174"/>
      <c r="Y31" s="173" t="s">
        <v>188</v>
      </c>
      <c r="Z31" s="174"/>
      <c r="AA31" s="182"/>
      <c r="AB31" s="487" t="s">
        <v>241</v>
      </c>
      <c r="AC31" s="488">
        <v>410</v>
      </c>
      <c r="AD31" s="447" t="s">
        <v>241</v>
      </c>
      <c r="AE31" s="490">
        <v>4</v>
      </c>
      <c r="AF31" s="447" t="s">
        <v>186</v>
      </c>
      <c r="AG31" s="448">
        <v>2200</v>
      </c>
      <c r="AH31" s="447" t="s">
        <v>241</v>
      </c>
      <c r="AI31" s="450">
        <v>20</v>
      </c>
      <c r="AJ31" s="447" t="s">
        <v>186</v>
      </c>
      <c r="AK31" s="452">
        <v>500</v>
      </c>
      <c r="AL31" s="447" t="s">
        <v>241</v>
      </c>
      <c r="AM31" s="454">
        <v>5</v>
      </c>
      <c r="AN31" s="447" t="s">
        <v>186</v>
      </c>
      <c r="AO31" s="197">
        <v>270</v>
      </c>
      <c r="AP31" s="447" t="s">
        <v>186</v>
      </c>
      <c r="AQ31" s="198">
        <v>2</v>
      </c>
      <c r="AR31" s="447" t="s">
        <v>186</v>
      </c>
      <c r="AS31" s="197">
        <v>40</v>
      </c>
      <c r="AT31" s="447" t="s">
        <v>186</v>
      </c>
      <c r="AU31" s="198">
        <v>1</v>
      </c>
      <c r="AV31" s="446" t="s">
        <v>267</v>
      </c>
      <c r="AW31" s="444">
        <v>2810</v>
      </c>
      <c r="AX31" s="446" t="s">
        <v>267</v>
      </c>
      <c r="AY31" s="209">
        <v>225</v>
      </c>
      <c r="AZ31" s="447" t="s">
        <v>272</v>
      </c>
      <c r="BA31" s="204">
        <v>2200</v>
      </c>
      <c r="BB31" s="125"/>
      <c r="BC31" s="205" t="s">
        <v>190</v>
      </c>
    </row>
    <row r="32" spans="1:55" ht="24" customHeight="1">
      <c r="A32" s="119" t="s">
        <v>218</v>
      </c>
      <c r="B32" s="477"/>
      <c r="C32" s="479"/>
      <c r="D32" s="481"/>
      <c r="E32" s="145" t="s">
        <v>14</v>
      </c>
      <c r="F32" s="139"/>
      <c r="G32" s="146">
        <v>35180</v>
      </c>
      <c r="H32" s="147"/>
      <c r="I32" s="133" t="s">
        <v>241</v>
      </c>
      <c r="J32" s="148">
        <v>330</v>
      </c>
      <c r="K32" s="149"/>
      <c r="L32" s="150" t="s">
        <v>187</v>
      </c>
      <c r="M32" s="447"/>
      <c r="N32" s="453"/>
      <c r="O32" s="447"/>
      <c r="P32" s="474"/>
      <c r="Q32" s="133" t="s">
        <v>241</v>
      </c>
      <c r="R32" s="148">
        <v>7710</v>
      </c>
      <c r="S32" s="167">
        <v>70</v>
      </c>
      <c r="T32" s="176" t="s">
        <v>241</v>
      </c>
      <c r="U32" s="177">
        <v>53960</v>
      </c>
      <c r="V32" s="174" t="s">
        <v>241</v>
      </c>
      <c r="W32" s="178">
        <v>530</v>
      </c>
      <c r="X32" s="184" t="s">
        <v>241</v>
      </c>
      <c r="Y32" s="185">
        <v>46250</v>
      </c>
      <c r="Z32" s="184" t="s">
        <v>186</v>
      </c>
      <c r="AA32" s="178">
        <v>460</v>
      </c>
      <c r="AB32" s="447"/>
      <c r="AC32" s="489"/>
      <c r="AD32" s="447"/>
      <c r="AE32" s="491"/>
      <c r="AF32" s="447"/>
      <c r="AG32" s="449"/>
      <c r="AH32" s="447"/>
      <c r="AI32" s="451"/>
      <c r="AJ32" s="447"/>
      <c r="AK32" s="453"/>
      <c r="AL32" s="447"/>
      <c r="AM32" s="455"/>
      <c r="AN32" s="447"/>
      <c r="AO32" s="199" t="s">
        <v>195</v>
      </c>
      <c r="AP32" s="447"/>
      <c r="AQ32" s="199" t="s">
        <v>196</v>
      </c>
      <c r="AR32" s="447"/>
      <c r="AS32" s="199" t="s">
        <v>195</v>
      </c>
      <c r="AT32" s="447"/>
      <c r="AU32" s="199" t="s">
        <v>196</v>
      </c>
      <c r="AV32" s="446"/>
      <c r="AW32" s="445"/>
      <c r="AX32" s="446"/>
      <c r="AY32" s="210" t="s">
        <v>192</v>
      </c>
      <c r="AZ32" s="447"/>
      <c r="BA32" s="206">
        <v>20</v>
      </c>
      <c r="BB32" s="125"/>
      <c r="BC32" s="207">
        <v>0.94</v>
      </c>
    </row>
    <row r="33" spans="1:55" ht="24" customHeight="1">
      <c r="A33" s="120" t="s">
        <v>219</v>
      </c>
      <c r="B33" s="477"/>
      <c r="C33" s="439" t="s">
        <v>254</v>
      </c>
      <c r="D33" s="483" t="s">
        <v>240</v>
      </c>
      <c r="E33" s="151" t="s">
        <v>41</v>
      </c>
      <c r="F33" s="139"/>
      <c r="G33" s="140">
        <v>26520</v>
      </c>
      <c r="H33" s="141">
        <v>34230</v>
      </c>
      <c r="I33" s="133" t="s">
        <v>241</v>
      </c>
      <c r="J33" s="142">
        <v>240</v>
      </c>
      <c r="K33" s="143">
        <v>320</v>
      </c>
      <c r="L33" s="144" t="s">
        <v>187</v>
      </c>
      <c r="M33" s="447" t="s">
        <v>241</v>
      </c>
      <c r="N33" s="452">
        <v>460</v>
      </c>
      <c r="O33" s="447" t="s">
        <v>241</v>
      </c>
      <c r="P33" s="473">
        <v>4</v>
      </c>
      <c r="Q33" s="133" t="s">
        <v>241</v>
      </c>
      <c r="R33" s="165">
        <v>7710</v>
      </c>
      <c r="S33" s="166">
        <v>70</v>
      </c>
      <c r="T33" s="172"/>
      <c r="U33" s="173"/>
      <c r="V33" s="174"/>
      <c r="W33" s="175"/>
      <c r="X33" s="174"/>
      <c r="Y33" s="173" t="s">
        <v>188</v>
      </c>
      <c r="Z33" s="174"/>
      <c r="AA33" s="182"/>
      <c r="AB33" s="487" t="s">
        <v>241</v>
      </c>
      <c r="AC33" s="488">
        <v>360</v>
      </c>
      <c r="AD33" s="447" t="s">
        <v>241</v>
      </c>
      <c r="AE33" s="490">
        <v>3</v>
      </c>
      <c r="AF33" s="447" t="s">
        <v>186</v>
      </c>
      <c r="AG33" s="448">
        <v>1920</v>
      </c>
      <c r="AH33" s="447" t="s">
        <v>241</v>
      </c>
      <c r="AI33" s="450">
        <v>10</v>
      </c>
      <c r="AJ33" s="447" t="s">
        <v>186</v>
      </c>
      <c r="AK33" s="452">
        <v>500</v>
      </c>
      <c r="AL33" s="447" t="s">
        <v>241</v>
      </c>
      <c r="AM33" s="454">
        <v>5</v>
      </c>
      <c r="AN33" s="447" t="s">
        <v>186</v>
      </c>
      <c r="AO33" s="197">
        <v>250</v>
      </c>
      <c r="AP33" s="447" t="s">
        <v>186</v>
      </c>
      <c r="AQ33" s="198">
        <v>2</v>
      </c>
      <c r="AR33" s="447" t="s">
        <v>186</v>
      </c>
      <c r="AS33" s="197">
        <v>40</v>
      </c>
      <c r="AT33" s="447" t="s">
        <v>186</v>
      </c>
      <c r="AU33" s="198">
        <v>1</v>
      </c>
      <c r="AV33" s="446" t="s">
        <v>267</v>
      </c>
      <c r="AW33" s="444">
        <v>2540</v>
      </c>
      <c r="AX33" s="446" t="s">
        <v>267</v>
      </c>
      <c r="AY33" s="209">
        <v>225</v>
      </c>
      <c r="AZ33" s="447" t="s">
        <v>272</v>
      </c>
      <c r="BA33" s="204">
        <v>1920</v>
      </c>
      <c r="BB33" s="125"/>
      <c r="BC33" s="205" t="s">
        <v>190</v>
      </c>
    </row>
    <row r="34" spans="1:55" ht="24" customHeight="1">
      <c r="A34" s="120" t="s">
        <v>220</v>
      </c>
      <c r="B34" s="477"/>
      <c r="C34" s="482"/>
      <c r="D34" s="484"/>
      <c r="E34" s="153" t="s">
        <v>14</v>
      </c>
      <c r="F34" s="139"/>
      <c r="G34" s="146">
        <v>34230</v>
      </c>
      <c r="H34" s="147"/>
      <c r="I34" s="133" t="s">
        <v>241</v>
      </c>
      <c r="J34" s="148">
        <v>320</v>
      </c>
      <c r="K34" s="149"/>
      <c r="L34" s="150" t="s">
        <v>187</v>
      </c>
      <c r="M34" s="447"/>
      <c r="N34" s="453"/>
      <c r="O34" s="447"/>
      <c r="P34" s="474"/>
      <c r="Q34" s="133" t="s">
        <v>241</v>
      </c>
      <c r="R34" s="148">
        <v>7710</v>
      </c>
      <c r="S34" s="167">
        <v>70</v>
      </c>
      <c r="T34" s="176" t="s">
        <v>241</v>
      </c>
      <c r="U34" s="177">
        <v>53960</v>
      </c>
      <c r="V34" s="174" t="s">
        <v>241</v>
      </c>
      <c r="W34" s="178">
        <v>530</v>
      </c>
      <c r="X34" s="184" t="s">
        <v>241</v>
      </c>
      <c r="Y34" s="185">
        <v>46250</v>
      </c>
      <c r="Z34" s="184" t="s">
        <v>186</v>
      </c>
      <c r="AA34" s="178">
        <v>460</v>
      </c>
      <c r="AB34" s="447"/>
      <c r="AC34" s="489"/>
      <c r="AD34" s="447"/>
      <c r="AE34" s="491"/>
      <c r="AF34" s="447"/>
      <c r="AG34" s="449"/>
      <c r="AH34" s="447"/>
      <c r="AI34" s="451"/>
      <c r="AJ34" s="447"/>
      <c r="AK34" s="453"/>
      <c r="AL34" s="447"/>
      <c r="AM34" s="455"/>
      <c r="AN34" s="447"/>
      <c r="AO34" s="199" t="s">
        <v>195</v>
      </c>
      <c r="AP34" s="447"/>
      <c r="AQ34" s="199" t="s">
        <v>196</v>
      </c>
      <c r="AR34" s="447"/>
      <c r="AS34" s="199" t="s">
        <v>195</v>
      </c>
      <c r="AT34" s="447"/>
      <c r="AU34" s="199" t="s">
        <v>196</v>
      </c>
      <c r="AV34" s="446"/>
      <c r="AW34" s="445"/>
      <c r="AX34" s="446"/>
      <c r="AY34" s="210" t="s">
        <v>192</v>
      </c>
      <c r="AZ34" s="447"/>
      <c r="BA34" s="206">
        <v>10</v>
      </c>
      <c r="BB34" s="125"/>
      <c r="BC34" s="207">
        <v>0.99</v>
      </c>
    </row>
    <row r="35" spans="1:55" ht="24" customHeight="1">
      <c r="A35" s="119" t="s">
        <v>221</v>
      </c>
      <c r="B35" s="477"/>
      <c r="C35" s="478" t="s">
        <v>255</v>
      </c>
      <c r="D35" s="480" t="s">
        <v>240</v>
      </c>
      <c r="E35" s="138" t="s">
        <v>41</v>
      </c>
      <c r="F35" s="139"/>
      <c r="G35" s="140">
        <v>25780</v>
      </c>
      <c r="H35" s="141">
        <v>33490</v>
      </c>
      <c r="I35" s="133" t="s">
        <v>241</v>
      </c>
      <c r="J35" s="142">
        <v>230</v>
      </c>
      <c r="K35" s="143">
        <v>310</v>
      </c>
      <c r="L35" s="144" t="s">
        <v>187</v>
      </c>
      <c r="M35" s="447" t="s">
        <v>241</v>
      </c>
      <c r="N35" s="452">
        <v>410</v>
      </c>
      <c r="O35" s="447" t="s">
        <v>241</v>
      </c>
      <c r="P35" s="473">
        <v>4</v>
      </c>
      <c r="Q35" s="133" t="s">
        <v>241</v>
      </c>
      <c r="R35" s="165">
        <v>7710</v>
      </c>
      <c r="S35" s="166">
        <v>70</v>
      </c>
      <c r="T35" s="172"/>
      <c r="U35" s="173"/>
      <c r="V35" s="174"/>
      <c r="W35" s="175"/>
      <c r="X35" s="174"/>
      <c r="Y35" s="173" t="s">
        <v>188</v>
      </c>
      <c r="Z35" s="174"/>
      <c r="AA35" s="182"/>
      <c r="AB35" s="487" t="s">
        <v>241</v>
      </c>
      <c r="AC35" s="488">
        <v>320</v>
      </c>
      <c r="AD35" s="447" t="s">
        <v>241</v>
      </c>
      <c r="AE35" s="490">
        <v>3</v>
      </c>
      <c r="AF35" s="447" t="s">
        <v>186</v>
      </c>
      <c r="AG35" s="448">
        <v>1710</v>
      </c>
      <c r="AH35" s="447" t="s">
        <v>241</v>
      </c>
      <c r="AI35" s="450">
        <v>10</v>
      </c>
      <c r="AJ35" s="447" t="s">
        <v>186</v>
      </c>
      <c r="AK35" s="452">
        <v>500</v>
      </c>
      <c r="AL35" s="447" t="s">
        <v>241</v>
      </c>
      <c r="AM35" s="454">
        <v>5</v>
      </c>
      <c r="AN35" s="447" t="s">
        <v>186</v>
      </c>
      <c r="AO35" s="197">
        <v>220</v>
      </c>
      <c r="AP35" s="447" t="s">
        <v>186</v>
      </c>
      <c r="AQ35" s="198">
        <v>2</v>
      </c>
      <c r="AR35" s="447" t="s">
        <v>186</v>
      </c>
      <c r="AS35" s="197">
        <v>40</v>
      </c>
      <c r="AT35" s="447" t="s">
        <v>186</v>
      </c>
      <c r="AU35" s="198">
        <v>1</v>
      </c>
      <c r="AV35" s="446" t="s">
        <v>267</v>
      </c>
      <c r="AW35" s="444">
        <v>2440</v>
      </c>
      <c r="AX35" s="446" t="s">
        <v>267</v>
      </c>
      <c r="AY35" s="209">
        <v>225</v>
      </c>
      <c r="AZ35" s="447" t="s">
        <v>272</v>
      </c>
      <c r="BA35" s="204">
        <v>1710</v>
      </c>
      <c r="BB35" s="125"/>
      <c r="BC35" s="205" t="s">
        <v>190</v>
      </c>
    </row>
    <row r="36" spans="1:55" ht="24" customHeight="1">
      <c r="A36" s="119" t="s">
        <v>222</v>
      </c>
      <c r="B36" s="477"/>
      <c r="C36" s="479"/>
      <c r="D36" s="481"/>
      <c r="E36" s="145" t="s">
        <v>14</v>
      </c>
      <c r="F36" s="139"/>
      <c r="G36" s="146">
        <v>33490</v>
      </c>
      <c r="H36" s="147"/>
      <c r="I36" s="133" t="s">
        <v>241</v>
      </c>
      <c r="J36" s="148">
        <v>310</v>
      </c>
      <c r="K36" s="149"/>
      <c r="L36" s="150" t="s">
        <v>187</v>
      </c>
      <c r="M36" s="447"/>
      <c r="N36" s="453"/>
      <c r="O36" s="447"/>
      <c r="P36" s="474"/>
      <c r="Q36" s="133" t="s">
        <v>241</v>
      </c>
      <c r="R36" s="148">
        <v>7710</v>
      </c>
      <c r="S36" s="167">
        <v>70</v>
      </c>
      <c r="T36" s="176" t="s">
        <v>241</v>
      </c>
      <c r="U36" s="177">
        <v>53960</v>
      </c>
      <c r="V36" s="174" t="s">
        <v>241</v>
      </c>
      <c r="W36" s="178">
        <v>530</v>
      </c>
      <c r="X36" s="184" t="s">
        <v>241</v>
      </c>
      <c r="Y36" s="185">
        <v>46250</v>
      </c>
      <c r="Z36" s="184" t="s">
        <v>186</v>
      </c>
      <c r="AA36" s="178">
        <v>460</v>
      </c>
      <c r="AB36" s="447"/>
      <c r="AC36" s="489"/>
      <c r="AD36" s="447"/>
      <c r="AE36" s="491"/>
      <c r="AF36" s="447"/>
      <c r="AG36" s="449"/>
      <c r="AH36" s="447"/>
      <c r="AI36" s="451"/>
      <c r="AJ36" s="447"/>
      <c r="AK36" s="453"/>
      <c r="AL36" s="447"/>
      <c r="AM36" s="455"/>
      <c r="AN36" s="447"/>
      <c r="AO36" s="199" t="s">
        <v>195</v>
      </c>
      <c r="AP36" s="447"/>
      <c r="AQ36" s="199" t="s">
        <v>196</v>
      </c>
      <c r="AR36" s="447"/>
      <c r="AS36" s="199" t="s">
        <v>195</v>
      </c>
      <c r="AT36" s="447"/>
      <c r="AU36" s="199" t="s">
        <v>196</v>
      </c>
      <c r="AV36" s="446"/>
      <c r="AW36" s="445"/>
      <c r="AX36" s="446"/>
      <c r="AY36" s="210" t="s">
        <v>192</v>
      </c>
      <c r="AZ36" s="447"/>
      <c r="BA36" s="206">
        <v>10</v>
      </c>
      <c r="BB36" s="125"/>
      <c r="BC36" s="207">
        <v>0.98</v>
      </c>
    </row>
    <row r="37" spans="1:55" ht="24" customHeight="1">
      <c r="A37" s="120" t="s">
        <v>223</v>
      </c>
      <c r="B37" s="477"/>
      <c r="C37" s="439" t="s">
        <v>256</v>
      </c>
      <c r="D37" s="483" t="s">
        <v>240</v>
      </c>
      <c r="E37" s="151" t="s">
        <v>41</v>
      </c>
      <c r="F37" s="139"/>
      <c r="G37" s="140">
        <v>25190</v>
      </c>
      <c r="H37" s="141">
        <v>32900</v>
      </c>
      <c r="I37" s="133" t="s">
        <v>241</v>
      </c>
      <c r="J37" s="142">
        <v>230</v>
      </c>
      <c r="K37" s="143">
        <v>310</v>
      </c>
      <c r="L37" s="144" t="s">
        <v>187</v>
      </c>
      <c r="M37" s="447" t="s">
        <v>241</v>
      </c>
      <c r="N37" s="452">
        <v>370</v>
      </c>
      <c r="O37" s="447" t="s">
        <v>241</v>
      </c>
      <c r="P37" s="473">
        <v>3</v>
      </c>
      <c r="Q37" s="133" t="s">
        <v>241</v>
      </c>
      <c r="R37" s="165">
        <v>7710</v>
      </c>
      <c r="S37" s="166">
        <v>70</v>
      </c>
      <c r="T37" s="172"/>
      <c r="U37" s="173"/>
      <c r="V37" s="174"/>
      <c r="W37" s="175"/>
      <c r="X37" s="174"/>
      <c r="Y37" s="173" t="s">
        <v>188</v>
      </c>
      <c r="Z37" s="174"/>
      <c r="AA37" s="182"/>
      <c r="AB37" s="487" t="s">
        <v>241</v>
      </c>
      <c r="AC37" s="488">
        <v>280</v>
      </c>
      <c r="AD37" s="447" t="s">
        <v>241</v>
      </c>
      <c r="AE37" s="490">
        <v>2</v>
      </c>
      <c r="AF37" s="447" t="s">
        <v>186</v>
      </c>
      <c r="AG37" s="448">
        <v>1540</v>
      </c>
      <c r="AH37" s="447" t="s">
        <v>241</v>
      </c>
      <c r="AI37" s="450">
        <v>10</v>
      </c>
      <c r="AJ37" s="447" t="s">
        <v>186</v>
      </c>
      <c r="AK37" s="452">
        <v>500</v>
      </c>
      <c r="AL37" s="447" t="s">
        <v>241</v>
      </c>
      <c r="AM37" s="454">
        <v>5</v>
      </c>
      <c r="AN37" s="447" t="s">
        <v>186</v>
      </c>
      <c r="AO37" s="197">
        <v>200</v>
      </c>
      <c r="AP37" s="447" t="s">
        <v>186</v>
      </c>
      <c r="AQ37" s="198">
        <v>2</v>
      </c>
      <c r="AR37" s="447" t="s">
        <v>186</v>
      </c>
      <c r="AS37" s="197">
        <v>30</v>
      </c>
      <c r="AT37" s="447" t="s">
        <v>186</v>
      </c>
      <c r="AU37" s="198">
        <v>1</v>
      </c>
      <c r="AV37" s="446" t="s">
        <v>267</v>
      </c>
      <c r="AW37" s="444">
        <v>2360</v>
      </c>
      <c r="AX37" s="446" t="s">
        <v>267</v>
      </c>
      <c r="AY37" s="209">
        <v>225</v>
      </c>
      <c r="AZ37" s="447" t="s">
        <v>272</v>
      </c>
      <c r="BA37" s="204">
        <v>1540</v>
      </c>
      <c r="BB37" s="125"/>
      <c r="BC37" s="205" t="s">
        <v>190</v>
      </c>
    </row>
    <row r="38" spans="1:55" ht="24" customHeight="1">
      <c r="A38" s="120" t="s">
        <v>224</v>
      </c>
      <c r="B38" s="477"/>
      <c r="C38" s="482"/>
      <c r="D38" s="484"/>
      <c r="E38" s="153" t="s">
        <v>14</v>
      </c>
      <c r="F38" s="139"/>
      <c r="G38" s="146">
        <v>32900</v>
      </c>
      <c r="H38" s="147"/>
      <c r="I38" s="133" t="s">
        <v>241</v>
      </c>
      <c r="J38" s="148">
        <v>310</v>
      </c>
      <c r="K38" s="149"/>
      <c r="L38" s="150" t="s">
        <v>187</v>
      </c>
      <c r="M38" s="447"/>
      <c r="N38" s="453"/>
      <c r="O38" s="447"/>
      <c r="P38" s="474"/>
      <c r="Q38" s="133" t="s">
        <v>241</v>
      </c>
      <c r="R38" s="148">
        <v>7710</v>
      </c>
      <c r="S38" s="167">
        <v>70</v>
      </c>
      <c r="T38" s="176" t="s">
        <v>241</v>
      </c>
      <c r="U38" s="177">
        <v>53960</v>
      </c>
      <c r="V38" s="174" t="s">
        <v>241</v>
      </c>
      <c r="W38" s="178">
        <v>530</v>
      </c>
      <c r="X38" s="184" t="s">
        <v>241</v>
      </c>
      <c r="Y38" s="185">
        <v>46250</v>
      </c>
      <c r="Z38" s="184" t="s">
        <v>186</v>
      </c>
      <c r="AA38" s="178">
        <v>460</v>
      </c>
      <c r="AB38" s="447"/>
      <c r="AC38" s="489"/>
      <c r="AD38" s="447"/>
      <c r="AE38" s="491"/>
      <c r="AF38" s="447"/>
      <c r="AG38" s="449"/>
      <c r="AH38" s="447"/>
      <c r="AI38" s="451"/>
      <c r="AJ38" s="447"/>
      <c r="AK38" s="453"/>
      <c r="AL38" s="447"/>
      <c r="AM38" s="455"/>
      <c r="AN38" s="447"/>
      <c r="AO38" s="199" t="s">
        <v>195</v>
      </c>
      <c r="AP38" s="447"/>
      <c r="AQ38" s="199" t="s">
        <v>196</v>
      </c>
      <c r="AR38" s="447"/>
      <c r="AS38" s="199" t="s">
        <v>195</v>
      </c>
      <c r="AT38" s="447"/>
      <c r="AU38" s="199" t="s">
        <v>196</v>
      </c>
      <c r="AV38" s="446"/>
      <c r="AW38" s="445"/>
      <c r="AX38" s="446"/>
      <c r="AY38" s="210" t="s">
        <v>192</v>
      </c>
      <c r="AZ38" s="447"/>
      <c r="BA38" s="206">
        <v>10</v>
      </c>
      <c r="BB38" s="125"/>
      <c r="BC38" s="207">
        <v>0.98</v>
      </c>
    </row>
    <row r="39" spans="1:55" ht="24" customHeight="1">
      <c r="A39" s="119" t="s">
        <v>225</v>
      </c>
      <c r="B39" s="477"/>
      <c r="C39" s="478" t="s">
        <v>257</v>
      </c>
      <c r="D39" s="480" t="s">
        <v>240</v>
      </c>
      <c r="E39" s="138" t="s">
        <v>41</v>
      </c>
      <c r="F39" s="139"/>
      <c r="G39" s="140">
        <v>23320</v>
      </c>
      <c r="H39" s="141">
        <v>31030</v>
      </c>
      <c r="I39" s="133" t="s">
        <v>241</v>
      </c>
      <c r="J39" s="142">
        <v>210</v>
      </c>
      <c r="K39" s="143">
        <v>290</v>
      </c>
      <c r="L39" s="144" t="s">
        <v>187</v>
      </c>
      <c r="M39" s="447" t="s">
        <v>241</v>
      </c>
      <c r="N39" s="452">
        <v>330</v>
      </c>
      <c r="O39" s="447" t="s">
        <v>241</v>
      </c>
      <c r="P39" s="473">
        <v>3</v>
      </c>
      <c r="Q39" s="133" t="s">
        <v>241</v>
      </c>
      <c r="R39" s="165">
        <v>7710</v>
      </c>
      <c r="S39" s="166">
        <v>70</v>
      </c>
      <c r="T39" s="172"/>
      <c r="U39" s="173"/>
      <c r="V39" s="174"/>
      <c r="W39" s="175"/>
      <c r="X39" s="174"/>
      <c r="Y39" s="173" t="s">
        <v>188</v>
      </c>
      <c r="Z39" s="174"/>
      <c r="AA39" s="182"/>
      <c r="AB39" s="487" t="s">
        <v>241</v>
      </c>
      <c r="AC39" s="488">
        <v>260</v>
      </c>
      <c r="AD39" s="447" t="s">
        <v>241</v>
      </c>
      <c r="AE39" s="490">
        <v>2</v>
      </c>
      <c r="AF39" s="447" t="s">
        <v>186</v>
      </c>
      <c r="AG39" s="448">
        <v>1400</v>
      </c>
      <c r="AH39" s="447" t="s">
        <v>241</v>
      </c>
      <c r="AI39" s="450">
        <v>10</v>
      </c>
      <c r="AJ39" s="447" t="s">
        <v>186</v>
      </c>
      <c r="AK39" s="452">
        <v>500</v>
      </c>
      <c r="AL39" s="447" t="s">
        <v>241</v>
      </c>
      <c r="AM39" s="454">
        <v>5</v>
      </c>
      <c r="AN39" s="447" t="s">
        <v>186</v>
      </c>
      <c r="AO39" s="197">
        <v>180</v>
      </c>
      <c r="AP39" s="447" t="s">
        <v>186</v>
      </c>
      <c r="AQ39" s="198">
        <v>1</v>
      </c>
      <c r="AR39" s="447" t="s">
        <v>186</v>
      </c>
      <c r="AS39" s="197">
        <v>30</v>
      </c>
      <c r="AT39" s="447" t="s">
        <v>186</v>
      </c>
      <c r="AU39" s="198">
        <v>1</v>
      </c>
      <c r="AV39" s="446" t="s">
        <v>267</v>
      </c>
      <c r="AW39" s="444">
        <v>2150</v>
      </c>
      <c r="AX39" s="446" t="s">
        <v>267</v>
      </c>
      <c r="AY39" s="209">
        <v>225</v>
      </c>
      <c r="AZ39" s="447" t="s">
        <v>272</v>
      </c>
      <c r="BA39" s="204">
        <v>1400</v>
      </c>
      <c r="BB39" s="125"/>
      <c r="BC39" s="205" t="s">
        <v>190</v>
      </c>
    </row>
    <row r="40" spans="1:55" ht="24" customHeight="1">
      <c r="A40" s="119" t="s">
        <v>226</v>
      </c>
      <c r="B40" s="477"/>
      <c r="C40" s="479"/>
      <c r="D40" s="481"/>
      <c r="E40" s="145" t="s">
        <v>14</v>
      </c>
      <c r="F40" s="139"/>
      <c r="G40" s="146">
        <v>31030</v>
      </c>
      <c r="H40" s="147"/>
      <c r="I40" s="133" t="s">
        <v>241</v>
      </c>
      <c r="J40" s="148">
        <v>290</v>
      </c>
      <c r="K40" s="149"/>
      <c r="L40" s="150" t="s">
        <v>187</v>
      </c>
      <c r="M40" s="447"/>
      <c r="N40" s="453"/>
      <c r="O40" s="447"/>
      <c r="P40" s="474"/>
      <c r="Q40" s="133" t="s">
        <v>241</v>
      </c>
      <c r="R40" s="148">
        <v>7710</v>
      </c>
      <c r="S40" s="167">
        <v>70</v>
      </c>
      <c r="T40" s="176" t="s">
        <v>241</v>
      </c>
      <c r="U40" s="177">
        <v>53960</v>
      </c>
      <c r="V40" s="174" t="s">
        <v>241</v>
      </c>
      <c r="W40" s="178">
        <v>530</v>
      </c>
      <c r="X40" s="184" t="s">
        <v>241</v>
      </c>
      <c r="Y40" s="185">
        <v>46250</v>
      </c>
      <c r="Z40" s="184" t="s">
        <v>186</v>
      </c>
      <c r="AA40" s="178">
        <v>460</v>
      </c>
      <c r="AB40" s="447"/>
      <c r="AC40" s="489"/>
      <c r="AD40" s="447"/>
      <c r="AE40" s="491"/>
      <c r="AF40" s="447"/>
      <c r="AG40" s="449"/>
      <c r="AH40" s="447"/>
      <c r="AI40" s="451"/>
      <c r="AJ40" s="447"/>
      <c r="AK40" s="453"/>
      <c r="AL40" s="447"/>
      <c r="AM40" s="455"/>
      <c r="AN40" s="447"/>
      <c r="AO40" s="199" t="s">
        <v>195</v>
      </c>
      <c r="AP40" s="447"/>
      <c r="AQ40" s="199" t="s">
        <v>196</v>
      </c>
      <c r="AR40" s="447"/>
      <c r="AS40" s="199" t="s">
        <v>195</v>
      </c>
      <c r="AT40" s="447"/>
      <c r="AU40" s="199" t="s">
        <v>196</v>
      </c>
      <c r="AV40" s="446"/>
      <c r="AW40" s="445"/>
      <c r="AX40" s="446"/>
      <c r="AY40" s="210" t="s">
        <v>192</v>
      </c>
      <c r="AZ40" s="447"/>
      <c r="BA40" s="206">
        <v>10</v>
      </c>
      <c r="BB40" s="125"/>
      <c r="BC40" s="208">
        <v>0.98</v>
      </c>
    </row>
  </sheetData>
  <mergeCells count="482">
    <mergeCell ref="AZ39:AZ40"/>
    <mergeCell ref="AZ21:AZ22"/>
    <mergeCell ref="AZ23:AZ24"/>
    <mergeCell ref="AZ25:AZ26"/>
    <mergeCell ref="AZ27:AZ28"/>
    <mergeCell ref="AZ29:AZ30"/>
    <mergeCell ref="AZ31:AZ32"/>
    <mergeCell ref="AZ33:AZ34"/>
    <mergeCell ref="AZ35:AZ36"/>
    <mergeCell ref="AZ37:AZ38"/>
    <mergeCell ref="BA1:BA2"/>
    <mergeCell ref="BC1:BC2"/>
    <mergeCell ref="AZ7:AZ8"/>
    <mergeCell ref="AZ9:AZ10"/>
    <mergeCell ref="AZ11:AZ12"/>
    <mergeCell ref="AZ13:AZ14"/>
    <mergeCell ref="AZ15:AZ16"/>
    <mergeCell ref="AZ17:AZ18"/>
    <mergeCell ref="AZ19:AZ20"/>
    <mergeCell ref="AP39:AP40"/>
    <mergeCell ref="AR39:AR40"/>
    <mergeCell ref="AT39:AT40"/>
    <mergeCell ref="AV39:AV40"/>
    <mergeCell ref="AP33:AP34"/>
    <mergeCell ref="AR33:AR34"/>
    <mergeCell ref="AT33:AT34"/>
    <mergeCell ref="AV33:AV34"/>
    <mergeCell ref="AP35:AP36"/>
    <mergeCell ref="AR35:AR36"/>
    <mergeCell ref="AT35:AT36"/>
    <mergeCell ref="AV35:AV36"/>
    <mergeCell ref="AP37:AP38"/>
    <mergeCell ref="AR37:AR38"/>
    <mergeCell ref="AT37:AT38"/>
    <mergeCell ref="AV37:AV38"/>
    <mergeCell ref="AP27:AP28"/>
    <mergeCell ref="AR27:AR28"/>
    <mergeCell ref="AT27:AT28"/>
    <mergeCell ref="AV27:AV28"/>
    <mergeCell ref="AP29:AP30"/>
    <mergeCell ref="AR29:AR30"/>
    <mergeCell ref="AT29:AT30"/>
    <mergeCell ref="AV29:AV30"/>
    <mergeCell ref="AP31:AP32"/>
    <mergeCell ref="AR31:AR32"/>
    <mergeCell ref="AT31:AT32"/>
    <mergeCell ref="AV31:AV32"/>
    <mergeCell ref="AP21:AP22"/>
    <mergeCell ref="AR21:AR22"/>
    <mergeCell ref="AT21:AT22"/>
    <mergeCell ref="AV21:AV22"/>
    <mergeCell ref="AP23:AP24"/>
    <mergeCell ref="AR23:AR24"/>
    <mergeCell ref="AT23:AT24"/>
    <mergeCell ref="AV23:AV24"/>
    <mergeCell ref="AP25:AP26"/>
    <mergeCell ref="AR25:AR26"/>
    <mergeCell ref="AT25:AT26"/>
    <mergeCell ref="AV25:AV26"/>
    <mergeCell ref="AP15:AP16"/>
    <mergeCell ref="AR15:AR16"/>
    <mergeCell ref="AT15:AT16"/>
    <mergeCell ref="AV15:AV16"/>
    <mergeCell ref="AP17:AP18"/>
    <mergeCell ref="AR17:AR18"/>
    <mergeCell ref="AT17:AT18"/>
    <mergeCell ref="AV17:AV18"/>
    <mergeCell ref="AP19:AP20"/>
    <mergeCell ref="AR19:AR20"/>
    <mergeCell ref="AT19:AT20"/>
    <mergeCell ref="AV19:AV20"/>
    <mergeCell ref="AP9:AP10"/>
    <mergeCell ref="AR9:AR10"/>
    <mergeCell ref="AT9:AT10"/>
    <mergeCell ref="AV9:AV10"/>
    <mergeCell ref="AP11:AP12"/>
    <mergeCell ref="AR11:AR12"/>
    <mergeCell ref="AT11:AT12"/>
    <mergeCell ref="AV11:AV12"/>
    <mergeCell ref="AP13:AP14"/>
    <mergeCell ref="AR13:AR14"/>
    <mergeCell ref="AT13:AT14"/>
    <mergeCell ref="AV13:AV14"/>
    <mergeCell ref="AO1:AQ2"/>
    <mergeCell ref="AS1:AU2"/>
    <mergeCell ref="AQ3:AQ4"/>
    <mergeCell ref="AU3:AU4"/>
    <mergeCell ref="AO5:AQ5"/>
    <mergeCell ref="AP7:AP8"/>
    <mergeCell ref="AR7:AR8"/>
    <mergeCell ref="AT7:AT8"/>
    <mergeCell ref="AV7:AV8"/>
    <mergeCell ref="AB39:AB40"/>
    <mergeCell ref="AC39:AC40"/>
    <mergeCell ref="AD39:AD40"/>
    <mergeCell ref="AE39:AE40"/>
    <mergeCell ref="AB33:AB34"/>
    <mergeCell ref="AC33:AC34"/>
    <mergeCell ref="AD33:AD34"/>
    <mergeCell ref="AE33:AE34"/>
    <mergeCell ref="AB35:AB36"/>
    <mergeCell ref="AC35:AC36"/>
    <mergeCell ref="AD35:AD36"/>
    <mergeCell ref="AE35:AE36"/>
    <mergeCell ref="AB37:AB38"/>
    <mergeCell ref="AC37:AC38"/>
    <mergeCell ref="AD37:AD38"/>
    <mergeCell ref="AE37:AE38"/>
    <mergeCell ref="AB27:AB28"/>
    <mergeCell ref="AC27:AC28"/>
    <mergeCell ref="AD27:AD28"/>
    <mergeCell ref="AE27:AE28"/>
    <mergeCell ref="AB29:AB30"/>
    <mergeCell ref="AC29:AC30"/>
    <mergeCell ref="AD29:AD30"/>
    <mergeCell ref="AE29:AE30"/>
    <mergeCell ref="AB31:AB32"/>
    <mergeCell ref="AC31:AC32"/>
    <mergeCell ref="AD31:AD32"/>
    <mergeCell ref="AE31:AE32"/>
    <mergeCell ref="AB21:AB22"/>
    <mergeCell ref="AC21:AC22"/>
    <mergeCell ref="AD21:AD22"/>
    <mergeCell ref="AE21:AE22"/>
    <mergeCell ref="AB23:AB24"/>
    <mergeCell ref="AC23:AC24"/>
    <mergeCell ref="AD23:AD24"/>
    <mergeCell ref="AE23:AE24"/>
    <mergeCell ref="AB25:AB26"/>
    <mergeCell ref="AC25:AC26"/>
    <mergeCell ref="AD25:AD26"/>
    <mergeCell ref="AE25:AE26"/>
    <mergeCell ref="AB15:AB16"/>
    <mergeCell ref="AC15:AC16"/>
    <mergeCell ref="AD15:AD16"/>
    <mergeCell ref="AE15:AE16"/>
    <mergeCell ref="AB17:AB18"/>
    <mergeCell ref="AC17:AC18"/>
    <mergeCell ref="AD17:AD18"/>
    <mergeCell ref="AE17:AE18"/>
    <mergeCell ref="AB19:AB20"/>
    <mergeCell ref="AC19:AC20"/>
    <mergeCell ref="AD19:AD20"/>
    <mergeCell ref="AE19:AE20"/>
    <mergeCell ref="AB9:AB10"/>
    <mergeCell ref="AC9:AC10"/>
    <mergeCell ref="AD9:AD10"/>
    <mergeCell ref="AE9:AE10"/>
    <mergeCell ref="AB11:AB12"/>
    <mergeCell ref="AC11:AC12"/>
    <mergeCell ref="AD11:AD12"/>
    <mergeCell ref="AE11:AE12"/>
    <mergeCell ref="AB13:AB14"/>
    <mergeCell ref="AC13:AC14"/>
    <mergeCell ref="AD13:AD14"/>
    <mergeCell ref="AE13:AE14"/>
    <mergeCell ref="AC1:AE2"/>
    <mergeCell ref="AA3:AA4"/>
    <mergeCell ref="AE3:AE4"/>
    <mergeCell ref="Y5:AA5"/>
    <mergeCell ref="AC5:AE5"/>
    <mergeCell ref="AB7:AB8"/>
    <mergeCell ref="AC7:AC8"/>
    <mergeCell ref="AD7:AD8"/>
    <mergeCell ref="AE7:AE8"/>
    <mergeCell ref="C39:C40"/>
    <mergeCell ref="D39:D40"/>
    <mergeCell ref="C33:C34"/>
    <mergeCell ref="D33:D34"/>
    <mergeCell ref="C35:C36"/>
    <mergeCell ref="D35:D36"/>
    <mergeCell ref="C37:C38"/>
    <mergeCell ref="D37:D38"/>
    <mergeCell ref="Y1:AA2"/>
    <mergeCell ref="C23:C24"/>
    <mergeCell ref="D23:D24"/>
    <mergeCell ref="C25:C26"/>
    <mergeCell ref="D25:D26"/>
    <mergeCell ref="C27:C28"/>
    <mergeCell ref="D27:D28"/>
    <mergeCell ref="C29:C30"/>
    <mergeCell ref="D29:D30"/>
    <mergeCell ref="C31:C32"/>
    <mergeCell ref="D31:D32"/>
    <mergeCell ref="N5:P5"/>
    <mergeCell ref="R5:S5"/>
    <mergeCell ref="M7:M8"/>
    <mergeCell ref="N7:N8"/>
    <mergeCell ref="O7:O8"/>
    <mergeCell ref="B1:B4"/>
    <mergeCell ref="C1:C4"/>
    <mergeCell ref="D1:D4"/>
    <mergeCell ref="E1:E4"/>
    <mergeCell ref="G1:H3"/>
    <mergeCell ref="C19:C20"/>
    <mergeCell ref="D19:D20"/>
    <mergeCell ref="G5:H5"/>
    <mergeCell ref="J5:L5"/>
    <mergeCell ref="B7:B40"/>
    <mergeCell ref="C7:C8"/>
    <mergeCell ref="D7:D8"/>
    <mergeCell ref="C9:C10"/>
    <mergeCell ref="D9:D10"/>
    <mergeCell ref="C11:C12"/>
    <mergeCell ref="D11:D12"/>
    <mergeCell ref="C13:C14"/>
    <mergeCell ref="D13:D14"/>
    <mergeCell ref="C15:C16"/>
    <mergeCell ref="D15:D16"/>
    <mergeCell ref="C17:C18"/>
    <mergeCell ref="D17:D18"/>
    <mergeCell ref="C21:C22"/>
    <mergeCell ref="D21:D22"/>
    <mergeCell ref="P7:P8"/>
    <mergeCell ref="J1:L2"/>
    <mergeCell ref="N1:P2"/>
    <mergeCell ref="R1:S2"/>
    <mergeCell ref="P3:P4"/>
    <mergeCell ref="S3:S4"/>
    <mergeCell ref="M13:M14"/>
    <mergeCell ref="N13:N14"/>
    <mergeCell ref="O13:O14"/>
    <mergeCell ref="P13:P14"/>
    <mergeCell ref="M15:M16"/>
    <mergeCell ref="N15:N16"/>
    <mergeCell ref="O15:O16"/>
    <mergeCell ref="P15:P16"/>
    <mergeCell ref="M9:M10"/>
    <mergeCell ref="N9:N10"/>
    <mergeCell ref="O9:O10"/>
    <mergeCell ref="P9:P10"/>
    <mergeCell ref="M11:M12"/>
    <mergeCell ref="N11:N12"/>
    <mergeCell ref="O11:O12"/>
    <mergeCell ref="P11:P12"/>
    <mergeCell ref="M21:M22"/>
    <mergeCell ref="N21:N22"/>
    <mergeCell ref="O21:O22"/>
    <mergeCell ref="P21:P22"/>
    <mergeCell ref="M23:M24"/>
    <mergeCell ref="N23:N24"/>
    <mergeCell ref="O23:O24"/>
    <mergeCell ref="P23:P24"/>
    <mergeCell ref="M17:M18"/>
    <mergeCell ref="N17:N18"/>
    <mergeCell ref="O17:O18"/>
    <mergeCell ref="P17:P18"/>
    <mergeCell ref="M19:M20"/>
    <mergeCell ref="N19:N20"/>
    <mergeCell ref="O19:O20"/>
    <mergeCell ref="P19:P20"/>
    <mergeCell ref="N31:N32"/>
    <mergeCell ref="O31:O32"/>
    <mergeCell ref="P31:P32"/>
    <mergeCell ref="M25:M26"/>
    <mergeCell ref="N25:N26"/>
    <mergeCell ref="O25:O26"/>
    <mergeCell ref="P25:P26"/>
    <mergeCell ref="M27:M28"/>
    <mergeCell ref="N27:N28"/>
    <mergeCell ref="O27:O28"/>
    <mergeCell ref="P27:P28"/>
    <mergeCell ref="U1:W2"/>
    <mergeCell ref="W3:W4"/>
    <mergeCell ref="U5:W5"/>
    <mergeCell ref="M37:M38"/>
    <mergeCell ref="N37:N38"/>
    <mergeCell ref="O37:O38"/>
    <mergeCell ref="P37:P38"/>
    <mergeCell ref="M39:M40"/>
    <mergeCell ref="N39:N40"/>
    <mergeCell ref="O39:O40"/>
    <mergeCell ref="P39:P40"/>
    <mergeCell ref="M33:M34"/>
    <mergeCell ref="N33:N34"/>
    <mergeCell ref="O33:O34"/>
    <mergeCell ref="P33:P34"/>
    <mergeCell ref="M35:M36"/>
    <mergeCell ref="N35:N36"/>
    <mergeCell ref="O35:O36"/>
    <mergeCell ref="P35:P36"/>
    <mergeCell ref="M29:M30"/>
    <mergeCell ref="N29:N30"/>
    <mergeCell ref="O29:O30"/>
    <mergeCell ref="P29:P30"/>
    <mergeCell ref="M31:M32"/>
    <mergeCell ref="AG1:AI2"/>
    <mergeCell ref="AK1:AM2"/>
    <mergeCell ref="AI3:AI4"/>
    <mergeCell ref="AM3:AM4"/>
    <mergeCell ref="AG5:AI5"/>
    <mergeCell ref="AK5:AM5"/>
    <mergeCell ref="AF7:AF8"/>
    <mergeCell ref="AG7:AG8"/>
    <mergeCell ref="AH7:AH8"/>
    <mergeCell ref="AI7:AI8"/>
    <mergeCell ref="AJ7:AJ8"/>
    <mergeCell ref="AK7:AK8"/>
    <mergeCell ref="AL7:AL8"/>
    <mergeCell ref="AM7:AM8"/>
    <mergeCell ref="AN7:AN8"/>
    <mergeCell ref="AF9:AF10"/>
    <mergeCell ref="AG9:AG10"/>
    <mergeCell ref="AH9:AH10"/>
    <mergeCell ref="AI9:AI10"/>
    <mergeCell ref="AJ9:AJ10"/>
    <mergeCell ref="AK9:AK10"/>
    <mergeCell ref="AL9:AL10"/>
    <mergeCell ref="AM9:AM10"/>
    <mergeCell ref="AN9:AN10"/>
    <mergeCell ref="AF11:AF12"/>
    <mergeCell ref="AG11:AG12"/>
    <mergeCell ref="AH11:AH12"/>
    <mergeCell ref="AI11:AI12"/>
    <mergeCell ref="AJ11:AJ12"/>
    <mergeCell ref="AK11:AK12"/>
    <mergeCell ref="AL11:AL12"/>
    <mergeCell ref="AM11:AM12"/>
    <mergeCell ref="AN11:AN12"/>
    <mergeCell ref="AF13:AF14"/>
    <mergeCell ref="AG13:AG14"/>
    <mergeCell ref="AH13:AH14"/>
    <mergeCell ref="AI13:AI14"/>
    <mergeCell ref="AJ13:AJ14"/>
    <mergeCell ref="AK13:AK14"/>
    <mergeCell ref="AL13:AL14"/>
    <mergeCell ref="AM13:AM14"/>
    <mergeCell ref="AN13:AN14"/>
    <mergeCell ref="AF15:AF16"/>
    <mergeCell ref="AG15:AG16"/>
    <mergeCell ref="AH15:AH16"/>
    <mergeCell ref="AI15:AI16"/>
    <mergeCell ref="AJ15:AJ16"/>
    <mergeCell ref="AK15:AK16"/>
    <mergeCell ref="AL15:AL16"/>
    <mergeCell ref="AM15:AM16"/>
    <mergeCell ref="AN15:AN16"/>
    <mergeCell ref="AF17:AF18"/>
    <mergeCell ref="AG17:AG18"/>
    <mergeCell ref="AH17:AH18"/>
    <mergeCell ref="AI17:AI18"/>
    <mergeCell ref="AJ17:AJ18"/>
    <mergeCell ref="AK17:AK18"/>
    <mergeCell ref="AL17:AL18"/>
    <mergeCell ref="AM17:AM18"/>
    <mergeCell ref="AN17:AN18"/>
    <mergeCell ref="AF19:AF20"/>
    <mergeCell ref="AG19:AG20"/>
    <mergeCell ref="AH19:AH20"/>
    <mergeCell ref="AI19:AI20"/>
    <mergeCell ref="AJ19:AJ20"/>
    <mergeCell ref="AK19:AK20"/>
    <mergeCell ref="AL19:AL20"/>
    <mergeCell ref="AM19:AM20"/>
    <mergeCell ref="AN19:AN20"/>
    <mergeCell ref="AF21:AF22"/>
    <mergeCell ref="AG21:AG22"/>
    <mergeCell ref="AH21:AH22"/>
    <mergeCell ref="AI21:AI22"/>
    <mergeCell ref="AJ21:AJ22"/>
    <mergeCell ref="AK21:AK22"/>
    <mergeCell ref="AL21:AL22"/>
    <mergeCell ref="AM21:AM22"/>
    <mergeCell ref="AN21:AN22"/>
    <mergeCell ref="AF23:AF24"/>
    <mergeCell ref="AG23:AG24"/>
    <mergeCell ref="AH23:AH24"/>
    <mergeCell ref="AI23:AI24"/>
    <mergeCell ref="AJ23:AJ24"/>
    <mergeCell ref="AK23:AK24"/>
    <mergeCell ref="AL23:AL24"/>
    <mergeCell ref="AM23:AM24"/>
    <mergeCell ref="AN23:AN24"/>
    <mergeCell ref="AF25:AF26"/>
    <mergeCell ref="AG25:AG26"/>
    <mergeCell ref="AH25:AH26"/>
    <mergeCell ref="AI25:AI26"/>
    <mergeCell ref="AJ25:AJ26"/>
    <mergeCell ref="AK25:AK26"/>
    <mergeCell ref="AL25:AL26"/>
    <mergeCell ref="AM25:AM26"/>
    <mergeCell ref="AN25:AN26"/>
    <mergeCell ref="AF27:AF28"/>
    <mergeCell ref="AG27:AG28"/>
    <mergeCell ref="AH27:AH28"/>
    <mergeCell ref="AI27:AI28"/>
    <mergeCell ref="AJ27:AJ28"/>
    <mergeCell ref="AK27:AK28"/>
    <mergeCell ref="AL27:AL28"/>
    <mergeCell ref="AM27:AM28"/>
    <mergeCell ref="AN27:AN28"/>
    <mergeCell ref="AF29:AF30"/>
    <mergeCell ref="AG29:AG30"/>
    <mergeCell ref="AH29:AH30"/>
    <mergeCell ref="AI29:AI30"/>
    <mergeCell ref="AJ29:AJ30"/>
    <mergeCell ref="AK29:AK30"/>
    <mergeCell ref="AL29:AL30"/>
    <mergeCell ref="AM29:AM30"/>
    <mergeCell ref="AN29:AN30"/>
    <mergeCell ref="AF31:AF32"/>
    <mergeCell ref="AG31:AG32"/>
    <mergeCell ref="AH31:AH32"/>
    <mergeCell ref="AI31:AI32"/>
    <mergeCell ref="AJ31:AJ32"/>
    <mergeCell ref="AK31:AK32"/>
    <mergeCell ref="AL31:AL32"/>
    <mergeCell ref="AM31:AM32"/>
    <mergeCell ref="AN31:AN32"/>
    <mergeCell ref="AF33:AF34"/>
    <mergeCell ref="AG33:AG34"/>
    <mergeCell ref="AH33:AH34"/>
    <mergeCell ref="AI33:AI34"/>
    <mergeCell ref="AJ33:AJ34"/>
    <mergeCell ref="AK33:AK34"/>
    <mergeCell ref="AL33:AL34"/>
    <mergeCell ref="AM33:AM34"/>
    <mergeCell ref="AN33:AN34"/>
    <mergeCell ref="AF35:AF36"/>
    <mergeCell ref="AG35:AG36"/>
    <mergeCell ref="AH35:AH36"/>
    <mergeCell ref="AI35:AI36"/>
    <mergeCell ref="AJ35:AJ36"/>
    <mergeCell ref="AK35:AK36"/>
    <mergeCell ref="AL35:AL36"/>
    <mergeCell ref="AM35:AM36"/>
    <mergeCell ref="AN35:AN36"/>
    <mergeCell ref="AF37:AF38"/>
    <mergeCell ref="AG37:AG38"/>
    <mergeCell ref="AH37:AH38"/>
    <mergeCell ref="AI37:AI38"/>
    <mergeCell ref="AJ37:AJ38"/>
    <mergeCell ref="AK37:AK38"/>
    <mergeCell ref="AL37:AL38"/>
    <mergeCell ref="AM37:AM38"/>
    <mergeCell ref="AN37:AN38"/>
    <mergeCell ref="AF39:AF40"/>
    <mergeCell ref="AG39:AG40"/>
    <mergeCell ref="AH39:AH40"/>
    <mergeCell ref="AI39:AI40"/>
    <mergeCell ref="AJ39:AJ40"/>
    <mergeCell ref="AK39:AK40"/>
    <mergeCell ref="AL39:AL40"/>
    <mergeCell ref="AM39:AM40"/>
    <mergeCell ref="AN39:AN40"/>
    <mergeCell ref="AW21:AW22"/>
    <mergeCell ref="AX21:AX22"/>
    <mergeCell ref="AW23:AW24"/>
    <mergeCell ref="AX23:AX24"/>
    <mergeCell ref="AW1:AW2"/>
    <mergeCell ref="AW7:AW8"/>
    <mergeCell ref="AX7:AX8"/>
    <mergeCell ref="AW9:AW10"/>
    <mergeCell ref="AX9:AX10"/>
    <mergeCell ref="AW11:AW12"/>
    <mergeCell ref="AX11:AX12"/>
    <mergeCell ref="AW13:AW14"/>
    <mergeCell ref="AX13:AX14"/>
    <mergeCell ref="AY1:AY4"/>
    <mergeCell ref="AY5:BA5"/>
    <mergeCell ref="AW35:AW36"/>
    <mergeCell ref="AX35:AX36"/>
    <mergeCell ref="AW37:AW38"/>
    <mergeCell ref="AX37:AX38"/>
    <mergeCell ref="AW39:AW40"/>
    <mergeCell ref="AX39:AX40"/>
    <mergeCell ref="AW25:AW26"/>
    <mergeCell ref="AX25:AX26"/>
    <mergeCell ref="AW27:AW28"/>
    <mergeCell ref="AX27:AX28"/>
    <mergeCell ref="AW29:AW30"/>
    <mergeCell ref="AX29:AX30"/>
    <mergeCell ref="AW31:AW32"/>
    <mergeCell ref="AX31:AX32"/>
    <mergeCell ref="AW33:AW34"/>
    <mergeCell ref="AX33:AX34"/>
    <mergeCell ref="AW15:AW16"/>
    <mergeCell ref="AX15:AX16"/>
    <mergeCell ref="AW17:AW18"/>
    <mergeCell ref="AX17:AX18"/>
    <mergeCell ref="AW19:AW20"/>
    <mergeCell ref="AX19:AX20"/>
  </mergeCells>
  <phoneticPr fontId="2"/>
  <conditionalFormatting sqref="B1:L4">
    <cfRule type="expression" dxfId="45" priority="39">
      <formula>B1&lt;#REF!</formula>
    </cfRule>
    <cfRule type="expression" dxfId="44" priority="40">
      <formula>B1&gt;#REF!</formula>
    </cfRule>
  </conditionalFormatting>
  <conditionalFormatting sqref="F7:L40">
    <cfRule type="expression" dxfId="43" priority="37">
      <formula>F7&lt;#REF!</formula>
    </cfRule>
    <cfRule type="expression" dxfId="42" priority="38">
      <formula>F7&gt;#REF!</formula>
    </cfRule>
  </conditionalFormatting>
  <conditionalFormatting sqref="M1:W4">
    <cfRule type="expression" dxfId="41" priority="35">
      <formula>M1&lt;#REF!</formula>
    </cfRule>
    <cfRule type="expression" dxfId="40" priority="36">
      <formula>M1&gt;#REF!</formula>
    </cfRule>
  </conditionalFormatting>
  <conditionalFormatting sqref="M7:W40">
    <cfRule type="expression" dxfId="39" priority="33">
      <formula>M7&lt;#REF!</formula>
    </cfRule>
    <cfRule type="expression" dxfId="38" priority="34">
      <formula>M7&gt;#REF!</formula>
    </cfRule>
  </conditionalFormatting>
  <conditionalFormatting sqref="X1:AE4">
    <cfRule type="expression" dxfId="37" priority="31">
      <formula>X1&lt;#REF!</formula>
    </cfRule>
    <cfRule type="expression" dxfId="36" priority="32">
      <formula>X1&gt;#REF!</formula>
    </cfRule>
  </conditionalFormatting>
  <conditionalFormatting sqref="X7:AE40">
    <cfRule type="expression" dxfId="35" priority="29">
      <formula>X7&lt;#REF!</formula>
    </cfRule>
    <cfRule type="expression" dxfId="34" priority="30">
      <formula>X7&gt;#REF!</formula>
    </cfRule>
  </conditionalFormatting>
  <conditionalFormatting sqref="AF1:AN4">
    <cfRule type="expression" dxfId="33" priority="27">
      <formula>AF1&lt;#REF!</formula>
    </cfRule>
    <cfRule type="expression" dxfId="32" priority="28">
      <formula>AF1&gt;#REF!</formula>
    </cfRule>
  </conditionalFormatting>
  <conditionalFormatting sqref="AF7:AN40">
    <cfRule type="expression" dxfId="31" priority="25">
      <formula>AF7&lt;#REF!</formula>
    </cfRule>
    <cfRule type="expression" dxfId="30" priority="26">
      <formula>AF7&gt;#REF!</formula>
    </cfRule>
  </conditionalFormatting>
  <conditionalFormatting sqref="AO1:AU4">
    <cfRule type="expression" dxfId="29" priority="23">
      <formula>AO1&lt;#REF!</formula>
    </cfRule>
    <cfRule type="expression" dxfId="28" priority="24">
      <formula>AO1&gt;#REF!</formula>
    </cfRule>
  </conditionalFormatting>
  <conditionalFormatting sqref="AV1:AV4">
    <cfRule type="expression" dxfId="27" priority="21">
      <formula>AV1&lt;#REF!</formula>
    </cfRule>
    <cfRule type="expression" dxfId="26" priority="22">
      <formula>AV1&gt;#REF!</formula>
    </cfRule>
  </conditionalFormatting>
  <conditionalFormatting sqref="AO7:AO40 AQ7:AQ40 AS7:AS40 AU7:AU40">
    <cfRule type="expression" dxfId="25" priority="19">
      <formula>AO7&lt;#REF!</formula>
    </cfRule>
    <cfRule type="expression" dxfId="24" priority="20">
      <formula>AO7&gt;#REF!</formula>
    </cfRule>
  </conditionalFormatting>
  <conditionalFormatting sqref="AV7:AV40">
    <cfRule type="expression" dxfId="23" priority="17">
      <formula>AV7&lt;#REF!</formula>
    </cfRule>
    <cfRule type="expression" dxfId="22" priority="18">
      <formula>AV7&gt;#REF!</formula>
    </cfRule>
  </conditionalFormatting>
  <conditionalFormatting sqref="AP7:AP40">
    <cfRule type="expression" dxfId="21" priority="15">
      <formula>AP7&lt;#REF!</formula>
    </cfRule>
    <cfRule type="expression" dxfId="20" priority="16">
      <formula>AP7&gt;#REF!</formula>
    </cfRule>
  </conditionalFormatting>
  <conditionalFormatting sqref="AR7:AR40">
    <cfRule type="expression" dxfId="19" priority="13">
      <formula>AR7&lt;#REF!</formula>
    </cfRule>
    <cfRule type="expression" dxfId="18" priority="14">
      <formula>AR7&gt;#REF!</formula>
    </cfRule>
  </conditionalFormatting>
  <conditionalFormatting sqref="AT7:AT40">
    <cfRule type="expression" dxfId="17" priority="11">
      <formula>AT7&lt;#REF!</formula>
    </cfRule>
    <cfRule type="expression" dxfId="16" priority="12">
      <formula>AT7&gt;#REF!</formula>
    </cfRule>
  </conditionalFormatting>
  <conditionalFormatting sqref="AW1:AX4">
    <cfRule type="expression" dxfId="15" priority="9">
      <formula>AW1&lt;#REF!</formula>
    </cfRule>
    <cfRule type="expression" dxfId="14" priority="10">
      <formula>AW1&gt;#REF!</formula>
    </cfRule>
  </conditionalFormatting>
  <conditionalFormatting sqref="AW7:AX40">
    <cfRule type="expression" dxfId="13" priority="7">
      <formula>AW7&lt;#REF!</formula>
    </cfRule>
    <cfRule type="expression" dxfId="12" priority="8">
      <formula>AW7&gt;#REF!</formula>
    </cfRule>
  </conditionalFormatting>
  <conditionalFormatting sqref="AZ1:BC4">
    <cfRule type="expression" dxfId="11" priority="5">
      <formula>AZ1&lt;#REF!</formula>
    </cfRule>
    <cfRule type="expression" dxfId="10" priority="6">
      <formula>AZ1&gt;#REF!</formula>
    </cfRule>
  </conditionalFormatting>
  <conditionalFormatting sqref="AZ7:BC40">
    <cfRule type="expression" dxfId="9" priority="3">
      <formula>AZ7&lt;#REF!</formula>
    </cfRule>
    <cfRule type="expression" dxfId="8" priority="4">
      <formula>AZ7&gt;#REF!</formula>
    </cfRule>
  </conditionalFormatting>
  <conditionalFormatting sqref="AY1:AY4">
    <cfRule type="expression" dxfId="7" priority="1">
      <formula>AY1&lt;#REF!</formula>
    </cfRule>
    <cfRule type="expression" dxfId="6" priority="2">
      <formula>AY1&gt;#REF!</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W70"/>
  <sheetViews>
    <sheetView view="pageBreakPreview" zoomScaleNormal="100" zoomScaleSheetLayoutView="100" workbookViewId="0">
      <selection activeCell="B11" sqref="B11:I16"/>
    </sheetView>
  </sheetViews>
  <sheetFormatPr defaultColWidth="2.5" defaultRowHeight="25.5" customHeight="1"/>
  <cols>
    <col min="1" max="1" width="23" style="69" customWidth="1"/>
    <col min="2" max="2" width="2.5" style="69" customWidth="1"/>
    <col min="3" max="21" width="2.625" style="69" customWidth="1"/>
    <col min="22" max="22" width="2.75" style="69" customWidth="1"/>
    <col min="23" max="23" width="57.375" style="114" customWidth="1"/>
    <col min="24" max="16384" width="2.5" style="69"/>
  </cols>
  <sheetData>
    <row r="1" spans="1:23" ht="25.5" customHeight="1">
      <c r="A1" s="67" t="s">
        <v>99</v>
      </c>
      <c r="B1" s="68"/>
      <c r="C1" s="68"/>
      <c r="D1" s="68"/>
      <c r="E1" s="68"/>
      <c r="F1" s="68"/>
      <c r="G1" s="68"/>
      <c r="H1" s="68"/>
      <c r="I1" s="68"/>
      <c r="J1" s="68"/>
      <c r="K1" s="68"/>
      <c r="L1" s="68"/>
      <c r="M1" s="68"/>
      <c r="N1" s="68"/>
      <c r="O1" s="68"/>
      <c r="P1" s="68"/>
      <c r="Q1" s="68"/>
      <c r="R1" s="68"/>
      <c r="S1" s="68"/>
      <c r="T1" s="68"/>
      <c r="U1" s="68"/>
      <c r="V1" s="68"/>
      <c r="W1" s="68"/>
    </row>
    <row r="3" spans="1:23" ht="20.25" customHeight="1">
      <c r="A3" s="492" t="s">
        <v>100</v>
      </c>
      <c r="B3" s="495" t="s">
        <v>101</v>
      </c>
      <c r="C3" s="498"/>
      <c r="D3" s="70"/>
      <c r="E3" s="501" t="s">
        <v>102</v>
      </c>
      <c r="F3" s="501"/>
      <c r="G3" s="501"/>
      <c r="H3" s="501"/>
      <c r="I3" s="501"/>
      <c r="J3" s="71"/>
      <c r="K3" s="502" t="s">
        <v>103</v>
      </c>
      <c r="L3" s="502"/>
      <c r="M3" s="502"/>
      <c r="N3" s="502"/>
      <c r="O3" s="502"/>
      <c r="P3" s="502"/>
      <c r="Q3" s="502"/>
      <c r="R3" s="502"/>
      <c r="S3" s="71"/>
      <c r="T3" s="71"/>
      <c r="U3" s="71"/>
      <c r="V3" s="72"/>
      <c r="W3" s="503" t="s">
        <v>104</v>
      </c>
    </row>
    <row r="4" spans="1:23" ht="25.5" customHeight="1">
      <c r="A4" s="493"/>
      <c r="B4" s="496"/>
      <c r="C4" s="499"/>
      <c r="D4" s="73" t="s">
        <v>105</v>
      </c>
      <c r="E4" s="506">
        <v>108530</v>
      </c>
      <c r="F4" s="506"/>
      <c r="G4" s="506"/>
      <c r="H4" s="506"/>
      <c r="I4" s="506"/>
      <c r="J4" s="74" t="s">
        <v>106</v>
      </c>
      <c r="K4" s="507">
        <v>1080</v>
      </c>
      <c r="L4" s="507"/>
      <c r="M4" s="507"/>
      <c r="N4" s="507"/>
      <c r="O4" s="507"/>
      <c r="P4" s="507"/>
      <c r="Q4" s="507"/>
      <c r="R4" s="507"/>
      <c r="S4" s="75" t="s">
        <v>107</v>
      </c>
      <c r="T4" s="74"/>
      <c r="U4" s="74"/>
      <c r="V4" s="76"/>
      <c r="W4" s="504"/>
    </row>
    <row r="5" spans="1:23" ht="20.25" customHeight="1">
      <c r="A5" s="494"/>
      <c r="B5" s="497"/>
      <c r="C5" s="500"/>
      <c r="D5" s="77"/>
      <c r="E5" s="77"/>
      <c r="F5" s="77"/>
      <c r="G5" s="78"/>
      <c r="H5" s="78"/>
      <c r="I5" s="78"/>
      <c r="J5" s="78"/>
      <c r="K5" s="78"/>
      <c r="L5" s="78"/>
      <c r="M5" s="508" t="s">
        <v>108</v>
      </c>
      <c r="N5" s="508"/>
      <c r="O5" s="508"/>
      <c r="P5" s="508"/>
      <c r="Q5" s="508"/>
      <c r="R5" s="508"/>
      <c r="S5" s="508"/>
      <c r="T5" s="508"/>
      <c r="U5" s="508"/>
      <c r="V5" s="509"/>
      <c r="W5" s="505"/>
    </row>
    <row r="6" spans="1:23" ht="25.5" customHeight="1">
      <c r="A6" s="79"/>
      <c r="B6" s="79"/>
      <c r="C6" s="79"/>
      <c r="D6" s="80"/>
      <c r="E6" s="80"/>
      <c r="F6" s="80"/>
      <c r="G6" s="80"/>
      <c r="H6" s="81"/>
      <c r="I6" s="81"/>
      <c r="J6" s="81"/>
      <c r="K6" s="81"/>
      <c r="L6" s="79"/>
      <c r="M6" s="81"/>
      <c r="N6" s="81"/>
      <c r="O6" s="81"/>
      <c r="P6" s="81"/>
      <c r="Q6" s="82"/>
      <c r="R6" s="82"/>
      <c r="S6" s="82"/>
      <c r="T6" s="82"/>
      <c r="U6" s="82"/>
      <c r="V6" s="82"/>
      <c r="W6" s="83"/>
    </row>
    <row r="7" spans="1:23" ht="20.25" customHeight="1">
      <c r="A7" s="492" t="s">
        <v>109</v>
      </c>
      <c r="B7" s="495" t="s">
        <v>110</v>
      </c>
      <c r="C7" s="498"/>
      <c r="D7" s="70"/>
      <c r="E7" s="501" t="s">
        <v>102</v>
      </c>
      <c r="F7" s="501"/>
      <c r="G7" s="501"/>
      <c r="H7" s="501"/>
      <c r="I7" s="501"/>
      <c r="J7" s="71"/>
      <c r="K7" s="502" t="s">
        <v>103</v>
      </c>
      <c r="L7" s="502"/>
      <c r="M7" s="502"/>
      <c r="N7" s="502"/>
      <c r="O7" s="502"/>
      <c r="P7" s="502"/>
      <c r="Q7" s="502"/>
      <c r="R7" s="502"/>
      <c r="S7" s="71"/>
      <c r="T7" s="71"/>
      <c r="U7" s="71"/>
      <c r="V7" s="72"/>
      <c r="W7" s="503" t="s">
        <v>104</v>
      </c>
    </row>
    <row r="8" spans="1:23" ht="25.5" customHeight="1">
      <c r="A8" s="493"/>
      <c r="B8" s="496"/>
      <c r="C8" s="499"/>
      <c r="D8" s="73" t="s">
        <v>105</v>
      </c>
      <c r="E8" s="506">
        <v>4050</v>
      </c>
      <c r="F8" s="506"/>
      <c r="G8" s="506"/>
      <c r="H8" s="506"/>
      <c r="I8" s="506"/>
      <c r="J8" s="74" t="s">
        <v>106</v>
      </c>
      <c r="K8" s="507">
        <v>40</v>
      </c>
      <c r="L8" s="507"/>
      <c r="M8" s="507"/>
      <c r="N8" s="507"/>
      <c r="O8" s="507"/>
      <c r="P8" s="507"/>
      <c r="Q8" s="507"/>
      <c r="R8" s="507"/>
      <c r="S8" s="75" t="s">
        <v>107</v>
      </c>
      <c r="T8" s="74"/>
      <c r="U8" s="74"/>
      <c r="V8" s="76"/>
      <c r="W8" s="504"/>
    </row>
    <row r="9" spans="1:23" ht="20.25" customHeight="1">
      <c r="A9" s="494"/>
      <c r="B9" s="497"/>
      <c r="C9" s="500"/>
      <c r="D9" s="77"/>
      <c r="E9" s="77"/>
      <c r="F9" s="77"/>
      <c r="G9" s="78"/>
      <c r="H9" s="78"/>
      <c r="I9" s="78"/>
      <c r="J9" s="78"/>
      <c r="K9" s="78"/>
      <c r="L9" s="78"/>
      <c r="M9" s="508" t="s">
        <v>108</v>
      </c>
      <c r="N9" s="508"/>
      <c r="O9" s="508"/>
      <c r="P9" s="508"/>
      <c r="Q9" s="508"/>
      <c r="R9" s="508"/>
      <c r="S9" s="508"/>
      <c r="T9" s="508"/>
      <c r="U9" s="508"/>
      <c r="V9" s="509"/>
      <c r="W9" s="505"/>
    </row>
    <row r="10" spans="1:23" ht="25.5" customHeight="1">
      <c r="A10" s="79"/>
      <c r="B10" s="79"/>
      <c r="C10" s="79"/>
      <c r="D10" s="80"/>
      <c r="E10" s="80"/>
      <c r="F10" s="80"/>
      <c r="G10" s="80"/>
      <c r="H10" s="81"/>
      <c r="I10" s="81"/>
      <c r="J10" s="81"/>
      <c r="K10" s="81"/>
      <c r="L10" s="79"/>
      <c r="M10" s="81"/>
      <c r="N10" s="81"/>
      <c r="O10" s="81"/>
      <c r="P10" s="81"/>
      <c r="Q10" s="82"/>
      <c r="R10" s="82"/>
      <c r="S10" s="82"/>
      <c r="T10" s="82"/>
      <c r="U10" s="82"/>
      <c r="V10" s="82"/>
      <c r="W10" s="83"/>
    </row>
    <row r="11" spans="1:23" ht="20.25" customHeight="1">
      <c r="A11" s="510" t="s">
        <v>111</v>
      </c>
      <c r="B11" s="513" t="s">
        <v>112</v>
      </c>
      <c r="C11" s="516" t="s">
        <v>113</v>
      </c>
      <c r="D11" s="70"/>
      <c r="E11" s="501" t="s">
        <v>102</v>
      </c>
      <c r="F11" s="501"/>
      <c r="G11" s="501"/>
      <c r="H11" s="501"/>
      <c r="I11" s="501"/>
      <c r="J11" s="71"/>
      <c r="K11" s="502" t="s">
        <v>103</v>
      </c>
      <c r="L11" s="502"/>
      <c r="M11" s="502"/>
      <c r="N11" s="502"/>
      <c r="O11" s="502"/>
      <c r="P11" s="502"/>
      <c r="Q11" s="502"/>
      <c r="R11" s="502"/>
      <c r="S11" s="71"/>
      <c r="T11" s="71"/>
      <c r="U11" s="71"/>
      <c r="V11" s="72"/>
      <c r="W11" s="519" t="s">
        <v>114</v>
      </c>
    </row>
    <row r="12" spans="1:23" ht="25.5" customHeight="1">
      <c r="A12" s="511"/>
      <c r="B12" s="514"/>
      <c r="C12" s="517"/>
      <c r="D12" s="73" t="s">
        <v>105</v>
      </c>
      <c r="E12" s="506">
        <v>36570</v>
      </c>
      <c r="F12" s="506"/>
      <c r="G12" s="506"/>
      <c r="H12" s="506"/>
      <c r="I12" s="506"/>
      <c r="J12" s="74" t="s">
        <v>106</v>
      </c>
      <c r="K12" s="507">
        <v>360</v>
      </c>
      <c r="L12" s="507"/>
      <c r="M12" s="507"/>
      <c r="N12" s="507"/>
      <c r="O12" s="507"/>
      <c r="P12" s="507"/>
      <c r="Q12" s="507"/>
      <c r="R12" s="507"/>
      <c r="S12" s="75" t="s">
        <v>107</v>
      </c>
      <c r="T12" s="74"/>
      <c r="U12" s="74"/>
      <c r="V12" s="76"/>
      <c r="W12" s="519"/>
    </row>
    <row r="13" spans="1:23" ht="20.25" customHeight="1">
      <c r="A13" s="511"/>
      <c r="B13" s="514"/>
      <c r="C13" s="518"/>
      <c r="D13" s="77"/>
      <c r="E13" s="77"/>
      <c r="F13" s="77"/>
      <c r="G13" s="78"/>
      <c r="H13" s="78"/>
      <c r="I13" s="78"/>
      <c r="J13" s="78"/>
      <c r="K13" s="78"/>
      <c r="L13" s="78"/>
      <c r="M13" s="508" t="s">
        <v>108</v>
      </c>
      <c r="N13" s="508"/>
      <c r="O13" s="508"/>
      <c r="P13" s="508"/>
      <c r="Q13" s="508"/>
      <c r="R13" s="508"/>
      <c r="S13" s="508"/>
      <c r="T13" s="508"/>
      <c r="U13" s="508"/>
      <c r="V13" s="509"/>
      <c r="W13" s="519"/>
    </row>
    <row r="14" spans="1:23" ht="20.25" customHeight="1">
      <c r="A14" s="511"/>
      <c r="B14" s="514"/>
      <c r="C14" s="516" t="s">
        <v>115</v>
      </c>
      <c r="D14" s="70"/>
      <c r="E14" s="501" t="s">
        <v>102</v>
      </c>
      <c r="F14" s="501"/>
      <c r="G14" s="501"/>
      <c r="H14" s="501"/>
      <c r="I14" s="501"/>
      <c r="J14" s="71"/>
      <c r="K14" s="502" t="s">
        <v>103</v>
      </c>
      <c r="L14" s="502"/>
      <c r="M14" s="502"/>
      <c r="N14" s="502"/>
      <c r="O14" s="502"/>
      <c r="P14" s="502"/>
      <c r="Q14" s="502"/>
      <c r="R14" s="502"/>
      <c r="S14" s="71"/>
      <c r="T14" s="71"/>
      <c r="U14" s="71"/>
      <c r="V14" s="72"/>
      <c r="W14" s="519"/>
    </row>
    <row r="15" spans="1:23" ht="25.5" customHeight="1">
      <c r="A15" s="511"/>
      <c r="B15" s="514"/>
      <c r="C15" s="517"/>
      <c r="D15" s="73" t="s">
        <v>105</v>
      </c>
      <c r="E15" s="506">
        <v>24380</v>
      </c>
      <c r="F15" s="506"/>
      <c r="G15" s="506"/>
      <c r="H15" s="506"/>
      <c r="I15" s="506"/>
      <c r="J15" s="74" t="s">
        <v>106</v>
      </c>
      <c r="K15" s="507">
        <v>240</v>
      </c>
      <c r="L15" s="507"/>
      <c r="M15" s="507"/>
      <c r="N15" s="507"/>
      <c r="O15" s="507"/>
      <c r="P15" s="507"/>
      <c r="Q15" s="507"/>
      <c r="R15" s="507"/>
      <c r="S15" s="75" t="s">
        <v>107</v>
      </c>
      <c r="T15" s="74"/>
      <c r="U15" s="74"/>
      <c r="V15" s="76"/>
      <c r="W15" s="519"/>
    </row>
    <row r="16" spans="1:23" ht="20.25" customHeight="1">
      <c r="A16" s="512"/>
      <c r="B16" s="515"/>
      <c r="C16" s="518"/>
      <c r="D16" s="77"/>
      <c r="E16" s="77"/>
      <c r="F16" s="77"/>
      <c r="G16" s="78"/>
      <c r="H16" s="78"/>
      <c r="I16" s="78"/>
      <c r="J16" s="78"/>
      <c r="K16" s="78"/>
      <c r="L16" s="78"/>
      <c r="M16" s="520" t="s">
        <v>108</v>
      </c>
      <c r="N16" s="520"/>
      <c r="O16" s="520"/>
      <c r="P16" s="520"/>
      <c r="Q16" s="520"/>
      <c r="R16" s="520"/>
      <c r="S16" s="520"/>
      <c r="T16" s="520"/>
      <c r="U16" s="520"/>
      <c r="V16" s="521"/>
      <c r="W16" s="519"/>
    </row>
    <row r="17" spans="1:23" ht="25.5" customHeight="1">
      <c r="A17" s="79"/>
      <c r="B17" s="79"/>
      <c r="C17" s="79"/>
      <c r="D17" s="80"/>
      <c r="E17" s="80"/>
      <c r="F17" s="80"/>
      <c r="G17" s="80"/>
      <c r="H17" s="81"/>
      <c r="I17" s="81"/>
      <c r="J17" s="81"/>
      <c r="K17" s="81"/>
      <c r="L17" s="79"/>
      <c r="M17" s="81"/>
      <c r="N17" s="81"/>
      <c r="O17" s="81"/>
      <c r="P17" s="81"/>
      <c r="Q17" s="82"/>
      <c r="R17" s="82"/>
      <c r="S17" s="82"/>
      <c r="T17" s="82"/>
      <c r="U17" s="82"/>
      <c r="V17" s="82"/>
      <c r="W17" s="83"/>
    </row>
    <row r="18" spans="1:23" ht="20.25" customHeight="1">
      <c r="A18" s="492" t="s">
        <v>116</v>
      </c>
      <c r="B18" s="513" t="s">
        <v>117</v>
      </c>
      <c r="C18" s="498"/>
      <c r="D18" s="70"/>
      <c r="E18" s="501" t="s">
        <v>102</v>
      </c>
      <c r="F18" s="501"/>
      <c r="G18" s="501"/>
      <c r="H18" s="501"/>
      <c r="I18" s="501"/>
      <c r="J18" s="71"/>
      <c r="K18" s="502" t="s">
        <v>118</v>
      </c>
      <c r="L18" s="502"/>
      <c r="M18" s="502"/>
      <c r="N18" s="502"/>
      <c r="O18" s="502"/>
      <c r="P18" s="502"/>
      <c r="Q18" s="502"/>
      <c r="R18" s="502"/>
      <c r="S18" s="71"/>
      <c r="T18" s="71"/>
      <c r="U18" s="71"/>
      <c r="V18" s="72"/>
      <c r="W18" s="526" t="s">
        <v>119</v>
      </c>
    </row>
    <row r="19" spans="1:23" ht="25.5" customHeight="1">
      <c r="A19" s="493"/>
      <c r="B19" s="514"/>
      <c r="C19" s="499"/>
      <c r="D19" s="73" t="s">
        <v>105</v>
      </c>
      <c r="E19" s="506">
        <v>78020</v>
      </c>
      <c r="F19" s="506"/>
      <c r="G19" s="506"/>
      <c r="H19" s="506"/>
      <c r="I19" s="506"/>
      <c r="J19" s="74" t="s">
        <v>106</v>
      </c>
      <c r="K19" s="507">
        <v>780</v>
      </c>
      <c r="L19" s="507"/>
      <c r="M19" s="507"/>
      <c r="N19" s="507"/>
      <c r="O19" s="507"/>
      <c r="P19" s="507"/>
      <c r="Q19" s="507"/>
      <c r="R19" s="507"/>
      <c r="S19" s="75" t="s">
        <v>107</v>
      </c>
      <c r="T19" s="74"/>
      <c r="U19" s="74"/>
      <c r="V19" s="76"/>
      <c r="W19" s="527"/>
    </row>
    <row r="20" spans="1:23" ht="20.25" customHeight="1">
      <c r="A20" s="494"/>
      <c r="B20" s="515"/>
      <c r="C20" s="500"/>
      <c r="D20" s="77"/>
      <c r="E20" s="77"/>
      <c r="F20" s="77"/>
      <c r="G20" s="78"/>
      <c r="H20" s="78"/>
      <c r="I20" s="78"/>
      <c r="J20" s="78"/>
      <c r="K20" s="78"/>
      <c r="L20" s="78"/>
      <c r="M20" s="508" t="s">
        <v>108</v>
      </c>
      <c r="N20" s="508"/>
      <c r="O20" s="508"/>
      <c r="P20" s="508"/>
      <c r="Q20" s="508"/>
      <c r="R20" s="508"/>
      <c r="S20" s="508"/>
      <c r="T20" s="508"/>
      <c r="U20" s="508"/>
      <c r="V20" s="509"/>
      <c r="W20" s="528"/>
    </row>
    <row r="21" spans="1:23" ht="25.5" customHeight="1">
      <c r="A21" s="79"/>
      <c r="B21" s="79"/>
      <c r="C21" s="79"/>
      <c r="D21" s="80"/>
      <c r="E21" s="80"/>
      <c r="F21" s="80"/>
      <c r="G21" s="80"/>
      <c r="H21" s="81"/>
      <c r="I21" s="81"/>
      <c r="J21" s="81"/>
      <c r="K21" s="81"/>
      <c r="L21" s="79"/>
      <c r="M21" s="81"/>
      <c r="N21" s="81"/>
      <c r="O21" s="81"/>
      <c r="P21" s="81"/>
      <c r="Q21" s="82"/>
      <c r="R21" s="82"/>
      <c r="S21" s="82"/>
      <c r="T21" s="82"/>
      <c r="U21" s="82"/>
      <c r="V21" s="82"/>
      <c r="W21" s="83"/>
    </row>
    <row r="22" spans="1:23" ht="20.25" customHeight="1">
      <c r="A22" s="522" t="s">
        <v>120</v>
      </c>
      <c r="B22" s="495" t="s">
        <v>121</v>
      </c>
      <c r="C22" s="498"/>
      <c r="D22" s="70"/>
      <c r="E22" s="501" t="s">
        <v>102</v>
      </c>
      <c r="F22" s="501"/>
      <c r="G22" s="501"/>
      <c r="H22" s="501"/>
      <c r="I22" s="501"/>
      <c r="J22" s="71"/>
      <c r="K22" s="502" t="s">
        <v>103</v>
      </c>
      <c r="L22" s="502"/>
      <c r="M22" s="502"/>
      <c r="N22" s="502"/>
      <c r="O22" s="502"/>
      <c r="P22" s="502"/>
      <c r="Q22" s="502"/>
      <c r="R22" s="502"/>
      <c r="S22" s="71"/>
      <c r="T22" s="71"/>
      <c r="U22" s="71"/>
      <c r="V22" s="72"/>
      <c r="W22" s="503" t="s">
        <v>104</v>
      </c>
    </row>
    <row r="23" spans="1:23" ht="25.5" customHeight="1">
      <c r="A23" s="493"/>
      <c r="B23" s="496"/>
      <c r="C23" s="499"/>
      <c r="D23" s="73" t="s">
        <v>105</v>
      </c>
      <c r="E23" s="506">
        <v>82880</v>
      </c>
      <c r="F23" s="506"/>
      <c r="G23" s="506"/>
      <c r="H23" s="506"/>
      <c r="I23" s="506"/>
      <c r="J23" s="74" t="s">
        <v>106</v>
      </c>
      <c r="K23" s="507">
        <v>820</v>
      </c>
      <c r="L23" s="507"/>
      <c r="M23" s="507"/>
      <c r="N23" s="507"/>
      <c r="O23" s="507"/>
      <c r="P23" s="507"/>
      <c r="Q23" s="507"/>
      <c r="R23" s="507"/>
      <c r="S23" s="75" t="s">
        <v>107</v>
      </c>
      <c r="T23" s="74"/>
      <c r="U23" s="74"/>
      <c r="V23" s="76"/>
      <c r="W23" s="504"/>
    </row>
    <row r="24" spans="1:23" ht="20.25" customHeight="1">
      <c r="A24" s="494"/>
      <c r="B24" s="497"/>
      <c r="C24" s="500"/>
      <c r="D24" s="77"/>
      <c r="E24" s="77"/>
      <c r="F24" s="77"/>
      <c r="G24" s="78"/>
      <c r="H24" s="78"/>
      <c r="I24" s="78"/>
      <c r="J24" s="78"/>
      <c r="K24" s="78"/>
      <c r="L24" s="78"/>
      <c r="M24" s="508" t="s">
        <v>108</v>
      </c>
      <c r="N24" s="508"/>
      <c r="O24" s="508"/>
      <c r="P24" s="508"/>
      <c r="Q24" s="508"/>
      <c r="R24" s="508"/>
      <c r="S24" s="508"/>
      <c r="T24" s="508"/>
      <c r="U24" s="508"/>
      <c r="V24" s="509"/>
      <c r="W24" s="505"/>
    </row>
    <row r="25" spans="1:23" ht="25.5" customHeight="1">
      <c r="A25" s="79"/>
      <c r="B25" s="79"/>
      <c r="C25" s="79"/>
      <c r="D25" s="80"/>
      <c r="E25" s="80"/>
      <c r="F25" s="80"/>
      <c r="G25" s="80"/>
      <c r="H25" s="81"/>
      <c r="I25" s="81"/>
      <c r="J25" s="81"/>
      <c r="K25" s="81"/>
      <c r="L25" s="79"/>
      <c r="M25" s="81"/>
      <c r="N25" s="81"/>
      <c r="O25" s="81"/>
      <c r="P25" s="81"/>
      <c r="Q25" s="82"/>
      <c r="R25" s="82"/>
      <c r="S25" s="82"/>
      <c r="T25" s="82"/>
      <c r="U25" s="82"/>
      <c r="V25" s="82"/>
      <c r="W25" s="83"/>
    </row>
    <row r="26" spans="1:23" ht="20.25" customHeight="1">
      <c r="A26" s="522" t="s">
        <v>122</v>
      </c>
      <c r="B26" s="523" t="s">
        <v>123</v>
      </c>
      <c r="C26" s="498"/>
      <c r="D26" s="70"/>
      <c r="E26" s="501" t="s">
        <v>102</v>
      </c>
      <c r="F26" s="501"/>
      <c r="G26" s="501"/>
      <c r="H26" s="501"/>
      <c r="I26" s="501"/>
      <c r="J26" s="71"/>
      <c r="K26" s="502" t="s">
        <v>103</v>
      </c>
      <c r="L26" s="502"/>
      <c r="M26" s="502"/>
      <c r="N26" s="502"/>
      <c r="O26" s="502"/>
      <c r="P26" s="502"/>
      <c r="Q26" s="502"/>
      <c r="R26" s="502"/>
      <c r="S26" s="71"/>
      <c r="T26" s="71"/>
      <c r="U26" s="71"/>
      <c r="V26" s="72"/>
      <c r="W26" s="503" t="s">
        <v>104</v>
      </c>
    </row>
    <row r="27" spans="1:23" ht="25.5" customHeight="1">
      <c r="A27" s="493"/>
      <c r="B27" s="524"/>
      <c r="C27" s="499"/>
      <c r="D27" s="73" t="s">
        <v>105</v>
      </c>
      <c r="E27" s="506">
        <v>69060</v>
      </c>
      <c r="F27" s="506"/>
      <c r="G27" s="506"/>
      <c r="H27" s="506"/>
      <c r="I27" s="506"/>
      <c r="J27" s="74" t="s">
        <v>106</v>
      </c>
      <c r="K27" s="507">
        <v>690</v>
      </c>
      <c r="L27" s="507"/>
      <c r="M27" s="507"/>
      <c r="N27" s="507"/>
      <c r="O27" s="507"/>
      <c r="P27" s="507"/>
      <c r="Q27" s="507"/>
      <c r="R27" s="507"/>
      <c r="S27" s="75" t="s">
        <v>107</v>
      </c>
      <c r="T27" s="74"/>
      <c r="U27" s="74"/>
      <c r="V27" s="76"/>
      <c r="W27" s="504"/>
    </row>
    <row r="28" spans="1:23" ht="20.25" customHeight="1">
      <c r="A28" s="494"/>
      <c r="B28" s="525"/>
      <c r="C28" s="500"/>
      <c r="D28" s="77"/>
      <c r="E28" s="77"/>
      <c r="F28" s="77"/>
      <c r="G28" s="78"/>
      <c r="H28" s="78"/>
      <c r="I28" s="78"/>
      <c r="J28" s="78"/>
      <c r="K28" s="78"/>
      <c r="L28" s="78"/>
      <c r="M28" s="508" t="s">
        <v>108</v>
      </c>
      <c r="N28" s="508"/>
      <c r="O28" s="508"/>
      <c r="P28" s="508"/>
      <c r="Q28" s="508"/>
      <c r="R28" s="508"/>
      <c r="S28" s="508"/>
      <c r="T28" s="508"/>
      <c r="U28" s="508"/>
      <c r="V28" s="509"/>
      <c r="W28" s="505"/>
    </row>
    <row r="29" spans="1:23" ht="25.5" customHeight="1">
      <c r="A29" s="84"/>
      <c r="B29" s="84"/>
      <c r="C29" s="84"/>
      <c r="D29" s="85"/>
      <c r="E29" s="85"/>
      <c r="F29" s="85"/>
      <c r="G29" s="85"/>
      <c r="H29" s="86"/>
      <c r="I29" s="86"/>
      <c r="J29" s="86"/>
      <c r="K29" s="86"/>
      <c r="L29" s="84"/>
      <c r="M29" s="86"/>
      <c r="N29" s="86"/>
      <c r="O29" s="86"/>
      <c r="P29" s="86"/>
      <c r="Q29" s="87"/>
      <c r="R29" s="87"/>
      <c r="S29" s="87"/>
      <c r="T29" s="87"/>
      <c r="U29" s="87"/>
      <c r="V29" s="87"/>
      <c r="W29" s="88"/>
    </row>
    <row r="30" spans="1:23" s="89" customFormat="1" ht="25.5" customHeight="1">
      <c r="A30" s="529" t="s">
        <v>124</v>
      </c>
      <c r="B30" s="513" t="s">
        <v>125</v>
      </c>
      <c r="C30" s="529" t="s">
        <v>126</v>
      </c>
      <c r="D30" s="532"/>
      <c r="E30" s="532"/>
      <c r="F30" s="532"/>
      <c r="G30" s="532"/>
      <c r="H30" s="532"/>
      <c r="I30" s="532"/>
      <c r="J30" s="532"/>
      <c r="K30" s="532"/>
      <c r="L30" s="532"/>
      <c r="M30" s="532"/>
      <c r="N30" s="532"/>
      <c r="O30" s="532"/>
      <c r="P30" s="532"/>
      <c r="Q30" s="532"/>
      <c r="R30" s="532"/>
      <c r="S30" s="532"/>
      <c r="T30" s="532"/>
      <c r="U30" s="532"/>
      <c r="V30" s="533"/>
      <c r="W30" s="534" t="s">
        <v>127</v>
      </c>
    </row>
    <row r="31" spans="1:23" s="89" customFormat="1" ht="25.5" customHeight="1">
      <c r="A31" s="530"/>
      <c r="B31" s="514"/>
      <c r="C31" s="535" t="s">
        <v>128</v>
      </c>
      <c r="D31" s="536"/>
      <c r="E31" s="536"/>
      <c r="F31" s="536"/>
      <c r="G31" s="536"/>
      <c r="H31" s="536"/>
      <c r="I31" s="536"/>
      <c r="J31" s="536"/>
      <c r="K31" s="536"/>
      <c r="L31" s="536"/>
      <c r="M31" s="506">
        <v>51180</v>
      </c>
      <c r="N31" s="506"/>
      <c r="O31" s="506"/>
      <c r="P31" s="506"/>
      <c r="Q31" s="506"/>
      <c r="R31" s="90"/>
      <c r="S31" s="74" t="s">
        <v>129</v>
      </c>
      <c r="T31" s="537" t="s">
        <v>130</v>
      </c>
      <c r="U31" s="537"/>
      <c r="V31" s="538"/>
      <c r="W31" s="524"/>
    </row>
    <row r="32" spans="1:23" s="89" customFormat="1" ht="25.5" customHeight="1">
      <c r="A32" s="531"/>
      <c r="B32" s="515"/>
      <c r="C32" s="539" t="s">
        <v>131</v>
      </c>
      <c r="D32" s="540"/>
      <c r="E32" s="540"/>
      <c r="F32" s="540"/>
      <c r="G32" s="540"/>
      <c r="H32" s="540"/>
      <c r="I32" s="540"/>
      <c r="J32" s="540"/>
      <c r="K32" s="540"/>
      <c r="L32" s="540"/>
      <c r="M32" s="541">
        <v>6400</v>
      </c>
      <c r="N32" s="541"/>
      <c r="O32" s="541"/>
      <c r="P32" s="541"/>
      <c r="Q32" s="541"/>
      <c r="R32" s="91"/>
      <c r="S32" s="92" t="s">
        <v>129</v>
      </c>
      <c r="T32" s="508" t="s">
        <v>132</v>
      </c>
      <c r="U32" s="508"/>
      <c r="V32" s="509"/>
      <c r="W32" s="525"/>
    </row>
    <row r="33" spans="1:23" ht="25.5" customHeight="1">
      <c r="A33" s="79"/>
      <c r="B33" s="79"/>
      <c r="C33" s="79"/>
      <c r="D33" s="80"/>
      <c r="E33" s="80"/>
      <c r="F33" s="80"/>
      <c r="G33" s="80"/>
      <c r="H33" s="81"/>
      <c r="I33" s="81"/>
      <c r="J33" s="81"/>
      <c r="K33" s="81"/>
      <c r="L33" s="79"/>
      <c r="M33" s="81"/>
      <c r="N33" s="81"/>
      <c r="O33" s="81"/>
      <c r="P33" s="81"/>
      <c r="Q33" s="82"/>
      <c r="R33" s="82"/>
      <c r="S33" s="82"/>
      <c r="T33" s="82"/>
      <c r="U33" s="82"/>
      <c r="V33" s="82"/>
      <c r="W33" s="83"/>
    </row>
    <row r="34" spans="1:23" ht="30" customHeight="1">
      <c r="A34" s="510" t="s">
        <v>133</v>
      </c>
      <c r="B34" s="513" t="s">
        <v>134</v>
      </c>
      <c r="C34" s="542" t="s">
        <v>135</v>
      </c>
      <c r="D34" s="543"/>
      <c r="E34" s="543"/>
      <c r="F34" s="543"/>
      <c r="G34" s="543"/>
      <c r="H34" s="544">
        <v>1800</v>
      </c>
      <c r="I34" s="544"/>
      <c r="J34" s="544"/>
      <c r="K34" s="544"/>
      <c r="L34" s="545"/>
      <c r="M34" s="542" t="s">
        <v>136</v>
      </c>
      <c r="N34" s="543"/>
      <c r="O34" s="543"/>
      <c r="P34" s="543"/>
      <c r="Q34" s="543"/>
      <c r="R34" s="544">
        <v>1240</v>
      </c>
      <c r="S34" s="544"/>
      <c r="T34" s="544"/>
      <c r="U34" s="544"/>
      <c r="V34" s="545"/>
      <c r="W34" s="519" t="s">
        <v>137</v>
      </c>
    </row>
    <row r="35" spans="1:23" ht="30" customHeight="1">
      <c r="A35" s="511"/>
      <c r="B35" s="514"/>
      <c r="C35" s="542" t="s">
        <v>138</v>
      </c>
      <c r="D35" s="543"/>
      <c r="E35" s="543"/>
      <c r="F35" s="543"/>
      <c r="G35" s="543"/>
      <c r="H35" s="544">
        <v>1590</v>
      </c>
      <c r="I35" s="544"/>
      <c r="J35" s="544"/>
      <c r="K35" s="544"/>
      <c r="L35" s="545"/>
      <c r="M35" s="542" t="s">
        <v>139</v>
      </c>
      <c r="N35" s="543"/>
      <c r="O35" s="543"/>
      <c r="P35" s="543"/>
      <c r="Q35" s="543"/>
      <c r="R35" s="544">
        <v>110</v>
      </c>
      <c r="S35" s="544"/>
      <c r="T35" s="544"/>
      <c r="U35" s="544"/>
      <c r="V35" s="545"/>
      <c r="W35" s="519"/>
    </row>
    <row r="36" spans="1:23" ht="30" customHeight="1">
      <c r="A36" s="512"/>
      <c r="B36" s="515"/>
      <c r="C36" s="542" t="s">
        <v>140</v>
      </c>
      <c r="D36" s="543"/>
      <c r="E36" s="543"/>
      <c r="F36" s="543"/>
      <c r="G36" s="543"/>
      <c r="H36" s="544">
        <v>1570</v>
      </c>
      <c r="I36" s="544"/>
      <c r="J36" s="544"/>
      <c r="K36" s="544"/>
      <c r="L36" s="545"/>
      <c r="M36" s="546"/>
      <c r="N36" s="547"/>
      <c r="O36" s="547"/>
      <c r="P36" s="547"/>
      <c r="Q36" s="547"/>
      <c r="R36" s="547"/>
      <c r="S36" s="547"/>
      <c r="T36" s="547"/>
      <c r="U36" s="547"/>
      <c r="V36" s="548"/>
      <c r="W36" s="519"/>
    </row>
    <row r="37" spans="1:23" ht="25.5" customHeight="1">
      <c r="A37" s="79"/>
      <c r="B37" s="79"/>
      <c r="C37" s="79"/>
      <c r="D37" s="80"/>
      <c r="E37" s="80"/>
      <c r="F37" s="80"/>
      <c r="G37" s="80"/>
      <c r="H37" s="81"/>
      <c r="I37" s="81"/>
      <c r="J37" s="81"/>
      <c r="K37" s="81"/>
      <c r="L37" s="79"/>
      <c r="M37" s="81"/>
      <c r="N37" s="81"/>
      <c r="O37" s="81"/>
      <c r="P37" s="81"/>
      <c r="Q37" s="82"/>
      <c r="R37" s="82"/>
      <c r="S37" s="82"/>
      <c r="T37" s="82"/>
      <c r="U37" s="82"/>
      <c r="V37" s="82"/>
      <c r="W37" s="83"/>
    </row>
    <row r="38" spans="1:23" ht="25.5" customHeight="1">
      <c r="A38" s="560" t="s">
        <v>141</v>
      </c>
      <c r="B38" s="563" t="s">
        <v>142</v>
      </c>
      <c r="C38" s="552" t="s">
        <v>143</v>
      </c>
      <c r="D38" s="554">
        <v>306010</v>
      </c>
      <c r="E38" s="555"/>
      <c r="F38" s="555"/>
      <c r="G38" s="555"/>
      <c r="H38" s="555"/>
      <c r="I38" s="555"/>
      <c r="J38" s="555"/>
      <c r="K38" s="555"/>
      <c r="L38" s="555"/>
      <c r="M38" s="555"/>
      <c r="N38" s="555"/>
      <c r="O38" s="555"/>
      <c r="P38" s="555"/>
      <c r="Q38" s="555"/>
      <c r="R38" s="555"/>
      <c r="S38" s="555"/>
      <c r="T38" s="555"/>
      <c r="U38" s="555"/>
      <c r="V38" s="556"/>
      <c r="W38" s="549" t="s">
        <v>144</v>
      </c>
    </row>
    <row r="39" spans="1:23" ht="25.5" customHeight="1">
      <c r="A39" s="561"/>
      <c r="B39" s="538"/>
      <c r="C39" s="553"/>
      <c r="D39" s="557"/>
      <c r="E39" s="558"/>
      <c r="F39" s="558"/>
      <c r="G39" s="558"/>
      <c r="H39" s="558"/>
      <c r="I39" s="558"/>
      <c r="J39" s="558"/>
      <c r="K39" s="558"/>
      <c r="L39" s="558"/>
      <c r="M39" s="558"/>
      <c r="N39" s="558"/>
      <c r="O39" s="558"/>
      <c r="P39" s="558"/>
      <c r="Q39" s="558"/>
      <c r="R39" s="558"/>
      <c r="S39" s="558"/>
      <c r="T39" s="558"/>
      <c r="U39" s="558"/>
      <c r="V39" s="559"/>
      <c r="W39" s="550"/>
    </row>
    <row r="40" spans="1:23" ht="25.5" customHeight="1">
      <c r="A40" s="561"/>
      <c r="B40" s="538"/>
      <c r="C40" s="552" t="s">
        <v>145</v>
      </c>
      <c r="D40" s="554">
        <v>60520</v>
      </c>
      <c r="E40" s="555"/>
      <c r="F40" s="555"/>
      <c r="G40" s="555"/>
      <c r="H40" s="555"/>
      <c r="I40" s="555"/>
      <c r="J40" s="555"/>
      <c r="K40" s="555"/>
      <c r="L40" s="555"/>
      <c r="M40" s="555"/>
      <c r="N40" s="555"/>
      <c r="O40" s="555"/>
      <c r="P40" s="555"/>
      <c r="Q40" s="555"/>
      <c r="R40" s="555"/>
      <c r="S40" s="555"/>
      <c r="T40" s="555"/>
      <c r="U40" s="555"/>
      <c r="V40" s="556"/>
      <c r="W40" s="550"/>
    </row>
    <row r="41" spans="1:23" ht="30" customHeight="1">
      <c r="A41" s="562"/>
      <c r="B41" s="509"/>
      <c r="C41" s="553"/>
      <c r="D41" s="557"/>
      <c r="E41" s="558"/>
      <c r="F41" s="558"/>
      <c r="G41" s="558"/>
      <c r="H41" s="558"/>
      <c r="I41" s="558"/>
      <c r="J41" s="558"/>
      <c r="K41" s="558"/>
      <c r="L41" s="558"/>
      <c r="M41" s="558"/>
      <c r="N41" s="558"/>
      <c r="O41" s="558"/>
      <c r="P41" s="558"/>
      <c r="Q41" s="558"/>
      <c r="R41" s="558"/>
      <c r="S41" s="558"/>
      <c r="T41" s="558"/>
      <c r="U41" s="558"/>
      <c r="V41" s="559"/>
      <c r="W41" s="551"/>
    </row>
    <row r="42" spans="1:23" ht="25.5" customHeight="1">
      <c r="A42" s="79"/>
      <c r="B42" s="79"/>
      <c r="C42" s="79"/>
      <c r="D42" s="80"/>
      <c r="E42" s="80"/>
      <c r="F42" s="80"/>
      <c r="G42" s="80"/>
      <c r="H42" s="81"/>
      <c r="I42" s="81"/>
      <c r="J42" s="81"/>
      <c r="K42" s="81"/>
      <c r="L42" s="79"/>
      <c r="M42" s="81"/>
      <c r="N42" s="81"/>
      <c r="O42" s="81"/>
      <c r="P42" s="81"/>
      <c r="Q42" s="82"/>
      <c r="R42" s="82"/>
      <c r="S42" s="82"/>
      <c r="T42" s="82"/>
      <c r="U42" s="82"/>
      <c r="V42" s="82"/>
      <c r="W42" s="83"/>
    </row>
    <row r="43" spans="1:23" ht="30" customHeight="1">
      <c r="A43" s="93" t="s">
        <v>146</v>
      </c>
      <c r="B43" s="94" t="s">
        <v>147</v>
      </c>
      <c r="C43" s="576">
        <v>6120</v>
      </c>
      <c r="D43" s="576"/>
      <c r="E43" s="576"/>
      <c r="F43" s="576"/>
      <c r="G43" s="576"/>
      <c r="H43" s="576"/>
      <c r="I43" s="576"/>
      <c r="J43" s="576"/>
      <c r="K43" s="576"/>
      <c r="L43" s="576"/>
      <c r="M43" s="576"/>
      <c r="N43" s="576"/>
      <c r="O43" s="576"/>
      <c r="P43" s="576"/>
      <c r="Q43" s="576"/>
      <c r="R43" s="576"/>
      <c r="S43" s="576"/>
      <c r="T43" s="576"/>
      <c r="U43" s="576"/>
      <c r="V43" s="577"/>
      <c r="W43" s="95" t="s">
        <v>148</v>
      </c>
    </row>
    <row r="44" spans="1:23" ht="25.5" customHeight="1">
      <c r="A44" s="79"/>
      <c r="B44" s="79"/>
      <c r="C44" s="79"/>
      <c r="D44" s="80"/>
      <c r="E44" s="80"/>
      <c r="F44" s="80"/>
      <c r="G44" s="80"/>
      <c r="H44" s="81"/>
      <c r="I44" s="81"/>
      <c r="J44" s="81"/>
      <c r="K44" s="81"/>
      <c r="L44" s="79"/>
      <c r="M44" s="81"/>
      <c r="N44" s="81"/>
      <c r="O44" s="81"/>
      <c r="P44" s="81"/>
      <c r="Q44" s="82"/>
      <c r="R44" s="82"/>
      <c r="S44" s="82"/>
      <c r="T44" s="82"/>
      <c r="U44" s="82"/>
      <c r="V44" s="82"/>
      <c r="W44" s="96"/>
    </row>
    <row r="45" spans="1:23" ht="30" customHeight="1">
      <c r="A45" s="93" t="s">
        <v>149</v>
      </c>
      <c r="B45" s="94" t="s">
        <v>150</v>
      </c>
      <c r="C45" s="573">
        <v>154880</v>
      </c>
      <c r="D45" s="573"/>
      <c r="E45" s="573"/>
      <c r="F45" s="573"/>
      <c r="G45" s="573"/>
      <c r="H45" s="573"/>
      <c r="I45" s="573"/>
      <c r="J45" s="573"/>
      <c r="K45" s="573"/>
      <c r="L45" s="573"/>
      <c r="M45" s="573"/>
      <c r="N45" s="573"/>
      <c r="O45" s="573"/>
      <c r="P45" s="573"/>
      <c r="Q45" s="573"/>
      <c r="R45" s="573"/>
      <c r="S45" s="573"/>
      <c r="T45" s="573"/>
      <c r="U45" s="573"/>
      <c r="V45" s="574"/>
      <c r="W45" s="95" t="s">
        <v>148</v>
      </c>
    </row>
    <row r="46" spans="1:23" ht="25.5" customHeight="1">
      <c r="A46" s="79"/>
      <c r="B46" s="97"/>
      <c r="C46" s="79"/>
      <c r="D46" s="80"/>
      <c r="E46" s="80"/>
      <c r="F46" s="80"/>
      <c r="G46" s="80"/>
      <c r="H46" s="81"/>
      <c r="I46" s="81"/>
      <c r="J46" s="81"/>
      <c r="K46" s="81"/>
      <c r="L46" s="79"/>
      <c r="M46" s="81"/>
      <c r="N46" s="81"/>
      <c r="O46" s="81"/>
      <c r="P46" s="81"/>
      <c r="Q46" s="82"/>
      <c r="R46" s="82"/>
      <c r="S46" s="82"/>
      <c r="T46" s="82"/>
      <c r="U46" s="82"/>
      <c r="V46" s="82"/>
      <c r="W46" s="96"/>
    </row>
    <row r="47" spans="1:23" ht="18" hidden="1" customHeight="1">
      <c r="A47" s="510" t="s">
        <v>151</v>
      </c>
      <c r="B47" s="97"/>
      <c r="C47" s="564" t="s">
        <v>152</v>
      </c>
      <c r="D47" s="565"/>
      <c r="E47" s="565"/>
      <c r="F47" s="565"/>
      <c r="G47" s="565"/>
      <c r="H47" s="565"/>
      <c r="I47" s="565"/>
      <c r="J47" s="565"/>
      <c r="K47" s="565"/>
      <c r="L47" s="568">
        <v>456000</v>
      </c>
      <c r="M47" s="568"/>
      <c r="N47" s="568"/>
      <c r="O47" s="568"/>
      <c r="P47" s="98"/>
      <c r="Q47" s="98"/>
      <c r="R47" s="98"/>
      <c r="S47" s="98"/>
      <c r="T47" s="98"/>
      <c r="U47" s="98"/>
      <c r="V47" s="99"/>
      <c r="W47" s="519" t="s">
        <v>153</v>
      </c>
    </row>
    <row r="48" spans="1:23" ht="18" hidden="1" customHeight="1">
      <c r="A48" s="511"/>
      <c r="B48" s="97"/>
      <c r="C48" s="566"/>
      <c r="D48" s="567"/>
      <c r="E48" s="567"/>
      <c r="F48" s="567"/>
      <c r="G48" s="567"/>
      <c r="H48" s="567"/>
      <c r="I48" s="567"/>
      <c r="J48" s="567"/>
      <c r="K48" s="567"/>
      <c r="L48" s="569" t="s">
        <v>154</v>
      </c>
      <c r="M48" s="569"/>
      <c r="N48" s="569"/>
      <c r="O48" s="569"/>
      <c r="P48" s="569"/>
      <c r="Q48" s="569"/>
      <c r="R48" s="569"/>
      <c r="S48" s="569"/>
      <c r="T48" s="569"/>
      <c r="U48" s="569"/>
      <c r="V48" s="570"/>
      <c r="W48" s="519"/>
    </row>
    <row r="49" spans="1:23" ht="18" hidden="1" customHeight="1">
      <c r="A49" s="511"/>
      <c r="B49" s="97"/>
      <c r="C49" s="564" t="s">
        <v>155</v>
      </c>
      <c r="D49" s="565"/>
      <c r="E49" s="565"/>
      <c r="F49" s="565"/>
      <c r="G49" s="565"/>
      <c r="H49" s="565"/>
      <c r="I49" s="565"/>
      <c r="J49" s="565"/>
      <c r="K49" s="565"/>
      <c r="L49" s="568">
        <v>760000</v>
      </c>
      <c r="M49" s="568"/>
      <c r="N49" s="568"/>
      <c r="O49" s="568"/>
      <c r="P49" s="98"/>
      <c r="Q49" s="98"/>
      <c r="R49" s="98"/>
      <c r="S49" s="98"/>
      <c r="T49" s="98"/>
      <c r="U49" s="98"/>
      <c r="V49" s="99"/>
      <c r="W49" s="519"/>
    </row>
    <row r="50" spans="1:23" ht="18" hidden="1" customHeight="1">
      <c r="A50" s="511"/>
      <c r="B50" s="100"/>
      <c r="C50" s="566"/>
      <c r="D50" s="567"/>
      <c r="E50" s="567"/>
      <c r="F50" s="567"/>
      <c r="G50" s="567"/>
      <c r="H50" s="567"/>
      <c r="I50" s="567"/>
      <c r="J50" s="567"/>
      <c r="K50" s="567"/>
      <c r="L50" s="569" t="s">
        <v>154</v>
      </c>
      <c r="M50" s="569"/>
      <c r="N50" s="569"/>
      <c r="O50" s="569"/>
      <c r="P50" s="569"/>
      <c r="Q50" s="569"/>
      <c r="R50" s="569"/>
      <c r="S50" s="569"/>
      <c r="T50" s="569"/>
      <c r="U50" s="569"/>
      <c r="V50" s="570"/>
      <c r="W50" s="519"/>
    </row>
    <row r="51" spans="1:23" ht="18" hidden="1" customHeight="1">
      <c r="A51" s="511"/>
      <c r="B51" s="79"/>
      <c r="C51" s="564" t="s">
        <v>156</v>
      </c>
      <c r="D51" s="565"/>
      <c r="E51" s="565"/>
      <c r="F51" s="565"/>
      <c r="G51" s="565"/>
      <c r="H51" s="565"/>
      <c r="I51" s="565"/>
      <c r="J51" s="565"/>
      <c r="K51" s="565"/>
      <c r="L51" s="568">
        <v>1065000</v>
      </c>
      <c r="M51" s="568"/>
      <c r="N51" s="568"/>
      <c r="O51" s="568"/>
      <c r="P51" s="98"/>
      <c r="Q51" s="98"/>
      <c r="R51" s="98"/>
      <c r="S51" s="98"/>
      <c r="T51" s="98"/>
      <c r="U51" s="98"/>
      <c r="V51" s="99"/>
      <c r="W51" s="519"/>
    </row>
    <row r="52" spans="1:23" ht="18" hidden="1" customHeight="1">
      <c r="A52" s="512"/>
      <c r="B52" s="94" t="s">
        <v>142</v>
      </c>
      <c r="C52" s="566"/>
      <c r="D52" s="567"/>
      <c r="E52" s="567"/>
      <c r="F52" s="567"/>
      <c r="G52" s="567"/>
      <c r="H52" s="567"/>
      <c r="I52" s="567"/>
      <c r="J52" s="567"/>
      <c r="K52" s="567"/>
      <c r="L52" s="569" t="s">
        <v>154</v>
      </c>
      <c r="M52" s="569"/>
      <c r="N52" s="569"/>
      <c r="O52" s="569"/>
      <c r="P52" s="569"/>
      <c r="Q52" s="569"/>
      <c r="R52" s="569"/>
      <c r="S52" s="569"/>
      <c r="T52" s="569"/>
      <c r="U52" s="569"/>
      <c r="V52" s="570"/>
      <c r="W52" s="519"/>
    </row>
    <row r="53" spans="1:23" ht="25.5" hidden="1" customHeight="1">
      <c r="A53" s="79"/>
      <c r="B53" s="79"/>
      <c r="C53" s="79"/>
      <c r="D53" s="80"/>
      <c r="E53" s="80"/>
      <c r="F53" s="80"/>
      <c r="G53" s="80"/>
      <c r="H53" s="81"/>
      <c r="I53" s="81"/>
      <c r="J53" s="81"/>
      <c r="K53" s="81"/>
      <c r="L53" s="79"/>
      <c r="M53" s="82"/>
      <c r="N53" s="81"/>
      <c r="O53" s="81"/>
      <c r="P53" s="81"/>
      <c r="Q53" s="82"/>
      <c r="R53" s="82"/>
      <c r="S53" s="82"/>
      <c r="T53" s="82"/>
      <c r="U53" s="82"/>
      <c r="V53" s="82"/>
      <c r="W53" s="96"/>
    </row>
    <row r="54" spans="1:23" ht="30" customHeight="1">
      <c r="A54" s="93" t="s">
        <v>157</v>
      </c>
      <c r="B54" s="94" t="s">
        <v>158</v>
      </c>
      <c r="C54" s="571">
        <v>160000</v>
      </c>
      <c r="D54" s="571"/>
      <c r="E54" s="571"/>
      <c r="F54" s="571"/>
      <c r="G54" s="571"/>
      <c r="H54" s="571"/>
      <c r="I54" s="571"/>
      <c r="J54" s="571"/>
      <c r="K54" s="571"/>
      <c r="L54" s="571"/>
      <c r="M54" s="571"/>
      <c r="N54" s="571"/>
      <c r="O54" s="571"/>
      <c r="P54" s="571"/>
      <c r="Q54" s="571"/>
      <c r="R54" s="571"/>
      <c r="S54" s="571"/>
      <c r="T54" s="571"/>
      <c r="U54" s="571"/>
      <c r="V54" s="572"/>
      <c r="W54" s="95" t="s">
        <v>148</v>
      </c>
    </row>
    <row r="55" spans="1:23" ht="25.5" customHeight="1">
      <c r="A55" s="79"/>
      <c r="B55" s="79"/>
      <c r="C55" s="79"/>
      <c r="D55" s="80"/>
      <c r="E55" s="80"/>
      <c r="F55" s="80"/>
      <c r="G55" s="80"/>
      <c r="H55" s="81"/>
      <c r="I55" s="81"/>
      <c r="J55" s="81"/>
      <c r="K55" s="81"/>
      <c r="L55" s="79"/>
      <c r="M55" s="82"/>
      <c r="N55" s="81"/>
      <c r="O55" s="81"/>
      <c r="P55" s="81"/>
      <c r="Q55" s="82"/>
      <c r="R55" s="82"/>
      <c r="S55" s="82"/>
      <c r="T55" s="82"/>
      <c r="U55" s="82"/>
      <c r="V55" s="82"/>
      <c r="W55" s="101"/>
    </row>
    <row r="56" spans="1:23" ht="30" customHeight="1">
      <c r="A56" s="93" t="s">
        <v>159</v>
      </c>
      <c r="B56" s="94" t="s">
        <v>160</v>
      </c>
      <c r="C56" s="573">
        <v>96840</v>
      </c>
      <c r="D56" s="573"/>
      <c r="E56" s="573"/>
      <c r="F56" s="573"/>
      <c r="G56" s="573"/>
      <c r="H56" s="573"/>
      <c r="I56" s="573"/>
      <c r="J56" s="573"/>
      <c r="K56" s="573"/>
      <c r="L56" s="573"/>
      <c r="M56" s="573"/>
      <c r="N56" s="573"/>
      <c r="O56" s="573"/>
      <c r="P56" s="573"/>
      <c r="Q56" s="573"/>
      <c r="R56" s="573"/>
      <c r="S56" s="573"/>
      <c r="T56" s="573"/>
      <c r="U56" s="573"/>
      <c r="V56" s="574"/>
      <c r="W56" s="95" t="s">
        <v>148</v>
      </c>
    </row>
    <row r="57" spans="1:23" ht="25.5" customHeight="1">
      <c r="A57" s="79"/>
      <c r="B57" s="79"/>
      <c r="C57" s="79"/>
      <c r="D57" s="80"/>
      <c r="E57" s="80"/>
      <c r="F57" s="80"/>
      <c r="G57" s="80"/>
      <c r="H57" s="81"/>
      <c r="I57" s="81"/>
      <c r="J57" s="81"/>
      <c r="K57" s="81"/>
      <c r="L57" s="79"/>
      <c r="M57" s="82"/>
      <c r="N57" s="81"/>
      <c r="O57" s="81"/>
      <c r="P57" s="81"/>
      <c r="Q57" s="82"/>
      <c r="R57" s="82"/>
      <c r="S57" s="82"/>
      <c r="T57" s="82"/>
      <c r="U57" s="82"/>
      <c r="V57" s="82"/>
      <c r="W57" s="101" t="s">
        <v>161</v>
      </c>
    </row>
    <row r="58" spans="1:23" ht="25.5" customHeight="1">
      <c r="A58" s="580" t="s">
        <v>162</v>
      </c>
      <c r="B58" s="581" t="s">
        <v>163</v>
      </c>
      <c r="C58" s="575" t="s">
        <v>67</v>
      </c>
      <c r="D58" s="70"/>
      <c r="E58" s="501" t="s">
        <v>102</v>
      </c>
      <c r="F58" s="501"/>
      <c r="G58" s="501"/>
      <c r="H58" s="501"/>
      <c r="I58" s="501"/>
      <c r="J58" s="71"/>
      <c r="K58" s="502" t="s">
        <v>103</v>
      </c>
      <c r="L58" s="502"/>
      <c r="M58" s="502"/>
      <c r="N58" s="502"/>
      <c r="O58" s="502"/>
      <c r="P58" s="502"/>
      <c r="Q58" s="502"/>
      <c r="R58" s="502"/>
      <c r="S58" s="71"/>
      <c r="T58" s="71"/>
      <c r="U58" s="71"/>
      <c r="V58" s="72"/>
      <c r="W58" s="102"/>
    </row>
    <row r="59" spans="1:23" ht="25.5" customHeight="1">
      <c r="A59" s="580"/>
      <c r="B59" s="581"/>
      <c r="C59" s="575"/>
      <c r="D59" s="73" t="s">
        <v>105</v>
      </c>
      <c r="E59" s="506">
        <v>65120</v>
      </c>
      <c r="F59" s="506"/>
      <c r="G59" s="506"/>
      <c r="H59" s="506"/>
      <c r="I59" s="506"/>
      <c r="J59" s="74" t="s">
        <v>106</v>
      </c>
      <c r="K59" s="507">
        <v>650</v>
      </c>
      <c r="L59" s="507"/>
      <c r="M59" s="507"/>
      <c r="N59" s="507"/>
      <c r="O59" s="507"/>
      <c r="P59" s="507"/>
      <c r="Q59" s="507"/>
      <c r="R59" s="507"/>
      <c r="S59" s="75" t="s">
        <v>107</v>
      </c>
      <c r="T59" s="74"/>
      <c r="U59" s="74"/>
      <c r="V59" s="76"/>
      <c r="W59" s="103" t="s">
        <v>164</v>
      </c>
    </row>
    <row r="60" spans="1:23" ht="25.5" customHeight="1">
      <c r="A60" s="580"/>
      <c r="B60" s="581"/>
      <c r="C60" s="575"/>
      <c r="D60" s="77"/>
      <c r="E60" s="77"/>
      <c r="F60" s="77"/>
      <c r="G60" s="78"/>
      <c r="H60" s="78"/>
      <c r="I60" s="78"/>
      <c r="J60" s="78"/>
      <c r="K60" s="78"/>
      <c r="L60" s="78"/>
      <c r="M60" s="508" t="s">
        <v>108</v>
      </c>
      <c r="N60" s="508"/>
      <c r="O60" s="508"/>
      <c r="P60" s="508"/>
      <c r="Q60" s="508"/>
      <c r="R60" s="508"/>
      <c r="S60" s="508"/>
      <c r="T60" s="508"/>
      <c r="U60" s="508"/>
      <c r="V60" s="509"/>
      <c r="W60" s="104" t="s">
        <v>165</v>
      </c>
    </row>
    <row r="61" spans="1:23" ht="25.5" customHeight="1">
      <c r="A61" s="580"/>
      <c r="B61" s="581"/>
      <c r="C61" s="573" t="s">
        <v>69</v>
      </c>
      <c r="D61" s="70"/>
      <c r="E61" s="501" t="s">
        <v>102</v>
      </c>
      <c r="F61" s="501"/>
      <c r="G61" s="501"/>
      <c r="H61" s="501"/>
      <c r="I61" s="501"/>
      <c r="J61" s="71"/>
      <c r="K61" s="502" t="s">
        <v>103</v>
      </c>
      <c r="L61" s="502"/>
      <c r="M61" s="502"/>
      <c r="N61" s="502"/>
      <c r="O61" s="502"/>
      <c r="P61" s="502"/>
      <c r="Q61" s="502"/>
      <c r="R61" s="502"/>
      <c r="S61" s="71"/>
      <c r="T61" s="71"/>
      <c r="U61" s="71"/>
      <c r="V61" s="72"/>
      <c r="W61" s="579" t="s">
        <v>166</v>
      </c>
    </row>
    <row r="62" spans="1:23" ht="49.9" customHeight="1">
      <c r="A62" s="580"/>
      <c r="B62" s="581"/>
      <c r="C62" s="573"/>
      <c r="D62" s="73" t="s">
        <v>105</v>
      </c>
      <c r="E62" s="506">
        <v>50000</v>
      </c>
      <c r="F62" s="506"/>
      <c r="G62" s="506"/>
      <c r="H62" s="506"/>
      <c r="I62" s="506"/>
      <c r="J62" s="74" t="s">
        <v>106</v>
      </c>
      <c r="K62" s="507">
        <v>500</v>
      </c>
      <c r="L62" s="507"/>
      <c r="M62" s="507"/>
      <c r="N62" s="507"/>
      <c r="O62" s="507"/>
      <c r="P62" s="507"/>
      <c r="Q62" s="507"/>
      <c r="R62" s="507"/>
      <c r="S62" s="75" t="s">
        <v>107</v>
      </c>
      <c r="T62" s="74"/>
      <c r="U62" s="74"/>
      <c r="V62" s="76"/>
      <c r="W62" s="579"/>
    </row>
    <row r="63" spans="1:23" ht="30" customHeight="1">
      <c r="A63" s="580"/>
      <c r="B63" s="581"/>
      <c r="C63" s="573"/>
      <c r="D63" s="77"/>
      <c r="E63" s="77"/>
      <c r="F63" s="77"/>
      <c r="G63" s="78"/>
      <c r="H63" s="78"/>
      <c r="I63" s="78"/>
      <c r="J63" s="78"/>
      <c r="K63" s="78"/>
      <c r="L63" s="78"/>
      <c r="M63" s="508" t="s">
        <v>108</v>
      </c>
      <c r="N63" s="508"/>
      <c r="O63" s="508"/>
      <c r="P63" s="508"/>
      <c r="Q63" s="508"/>
      <c r="R63" s="508"/>
      <c r="S63" s="508"/>
      <c r="T63" s="508"/>
      <c r="U63" s="508"/>
      <c r="V63" s="509"/>
      <c r="W63" s="104" t="s">
        <v>167</v>
      </c>
    </row>
    <row r="64" spans="1:23" ht="30" customHeight="1">
      <c r="A64" s="580"/>
      <c r="B64" s="581"/>
      <c r="C64" s="573" t="s">
        <v>168</v>
      </c>
      <c r="D64" s="105"/>
      <c r="E64" s="501" t="s">
        <v>102</v>
      </c>
      <c r="F64" s="501"/>
      <c r="G64" s="501"/>
      <c r="H64" s="501"/>
      <c r="I64" s="501"/>
      <c r="J64" s="71"/>
      <c r="K64" s="502"/>
      <c r="L64" s="502"/>
      <c r="M64" s="502"/>
      <c r="N64" s="502"/>
      <c r="O64" s="502"/>
      <c r="P64" s="502"/>
      <c r="Q64" s="502"/>
      <c r="R64" s="502"/>
      <c r="S64" s="71"/>
      <c r="T64" s="71"/>
      <c r="U64" s="71"/>
      <c r="V64" s="72"/>
      <c r="W64" s="106"/>
    </row>
    <row r="65" spans="1:23" ht="30" customHeight="1">
      <c r="A65" s="580"/>
      <c r="B65" s="581"/>
      <c r="C65" s="573"/>
      <c r="D65" s="107"/>
      <c r="E65" s="541">
        <v>10000</v>
      </c>
      <c r="F65" s="541"/>
      <c r="G65" s="541"/>
      <c r="H65" s="541"/>
      <c r="I65" s="541"/>
      <c r="J65" s="108" t="s">
        <v>169</v>
      </c>
      <c r="K65" s="108"/>
      <c r="L65" s="108"/>
      <c r="M65" s="108"/>
      <c r="N65" s="108"/>
      <c r="O65" s="108"/>
      <c r="P65" s="108"/>
      <c r="Q65" s="108"/>
      <c r="R65" s="108"/>
      <c r="S65" s="109"/>
      <c r="T65" s="92"/>
      <c r="U65" s="92"/>
      <c r="V65" s="110"/>
      <c r="W65" s="111"/>
    </row>
    <row r="66" spans="1:23" ht="25.5" customHeight="1">
      <c r="A66" s="79"/>
      <c r="B66" s="79"/>
      <c r="C66" s="79"/>
      <c r="D66" s="80"/>
      <c r="E66" s="80"/>
      <c r="F66" s="80"/>
      <c r="G66" s="80"/>
      <c r="H66" s="81"/>
      <c r="I66" s="81"/>
      <c r="J66" s="81"/>
      <c r="K66" s="81"/>
      <c r="L66" s="79"/>
      <c r="M66" s="82"/>
      <c r="N66" s="81"/>
      <c r="O66" s="81"/>
      <c r="P66" s="81"/>
      <c r="Q66" s="82"/>
      <c r="R66" s="82"/>
      <c r="S66" s="82"/>
      <c r="T66" s="82"/>
      <c r="U66" s="82"/>
      <c r="V66" s="82"/>
      <c r="W66" s="101" t="s">
        <v>161</v>
      </c>
    </row>
    <row r="67" spans="1:23" ht="30" customHeight="1">
      <c r="A67" s="93" t="s">
        <v>170</v>
      </c>
      <c r="B67" s="94" t="s">
        <v>171</v>
      </c>
      <c r="C67" s="573">
        <v>150000</v>
      </c>
      <c r="D67" s="573"/>
      <c r="E67" s="573"/>
      <c r="F67" s="573"/>
      <c r="G67" s="573"/>
      <c r="H67" s="573"/>
      <c r="I67" s="573"/>
      <c r="J67" s="573"/>
      <c r="K67" s="573"/>
      <c r="L67" s="573"/>
      <c r="M67" s="573"/>
      <c r="N67" s="573"/>
      <c r="O67" s="573"/>
      <c r="P67" s="573"/>
      <c r="Q67" s="573"/>
      <c r="R67" s="573"/>
      <c r="S67" s="573"/>
      <c r="T67" s="573"/>
      <c r="U67" s="573"/>
      <c r="V67" s="574"/>
      <c r="W67" s="95" t="s">
        <v>148</v>
      </c>
    </row>
    <row r="68" spans="1:23" ht="30" customHeight="1">
      <c r="A68" s="112"/>
      <c r="B68" s="112"/>
      <c r="C68" s="113"/>
      <c r="D68" s="113"/>
      <c r="E68" s="113"/>
      <c r="F68" s="113"/>
      <c r="G68" s="113"/>
      <c r="H68" s="113"/>
      <c r="I68" s="113"/>
      <c r="J68" s="113"/>
      <c r="K68" s="113"/>
      <c r="L68" s="113"/>
      <c r="M68" s="113"/>
      <c r="N68" s="113"/>
      <c r="O68" s="113"/>
      <c r="P68" s="113"/>
      <c r="Q68" s="113"/>
      <c r="R68" s="113"/>
      <c r="S68" s="113"/>
      <c r="T68" s="113"/>
      <c r="U68" s="113"/>
      <c r="V68" s="113"/>
      <c r="W68" s="101"/>
    </row>
    <row r="69" spans="1:23" ht="25.5" customHeight="1">
      <c r="A69" s="578" t="s">
        <v>172</v>
      </c>
      <c r="B69" s="578"/>
      <c r="C69" s="578"/>
      <c r="D69" s="578"/>
      <c r="E69" s="578"/>
      <c r="F69" s="578"/>
      <c r="G69" s="578"/>
      <c r="H69" s="578"/>
      <c r="I69" s="578"/>
      <c r="J69" s="578"/>
      <c r="K69" s="578"/>
      <c r="L69" s="578"/>
      <c r="M69" s="578"/>
      <c r="N69" s="578"/>
      <c r="O69" s="578"/>
      <c r="P69" s="578"/>
      <c r="Q69" s="578"/>
      <c r="R69" s="578"/>
      <c r="S69" s="578"/>
      <c r="T69" s="578"/>
      <c r="U69" s="578"/>
      <c r="V69" s="578"/>
      <c r="W69" s="578"/>
    </row>
    <row r="70" spans="1:23" ht="25.5" customHeight="1">
      <c r="A70" s="578"/>
      <c r="B70" s="578"/>
      <c r="C70" s="578"/>
      <c r="D70" s="578"/>
      <c r="E70" s="578"/>
      <c r="F70" s="578"/>
      <c r="G70" s="578"/>
      <c r="H70" s="578"/>
      <c r="I70" s="578"/>
      <c r="J70" s="578"/>
      <c r="K70" s="578"/>
      <c r="L70" s="578"/>
      <c r="M70" s="578"/>
      <c r="N70" s="578"/>
      <c r="O70" s="578"/>
      <c r="P70" s="578"/>
      <c r="Q70" s="578"/>
      <c r="R70" s="578"/>
      <c r="S70" s="578"/>
      <c r="T70" s="578"/>
      <c r="U70" s="578"/>
      <c r="V70" s="578"/>
      <c r="W70" s="578"/>
    </row>
  </sheetData>
  <mergeCells count="128">
    <mergeCell ref="A70:W70"/>
    <mergeCell ref="W61:W62"/>
    <mergeCell ref="E62:I62"/>
    <mergeCell ref="K62:R62"/>
    <mergeCell ref="M63:V63"/>
    <mergeCell ref="C64:C65"/>
    <mergeCell ref="E64:I64"/>
    <mergeCell ref="K64:R64"/>
    <mergeCell ref="E65:I65"/>
    <mergeCell ref="A58:A65"/>
    <mergeCell ref="B58:B65"/>
    <mergeCell ref="E59:I59"/>
    <mergeCell ref="K59:R59"/>
    <mergeCell ref="M60:V60"/>
    <mergeCell ref="C61:C63"/>
    <mergeCell ref="E61:I61"/>
    <mergeCell ref="K61:R61"/>
    <mergeCell ref="C54:V54"/>
    <mergeCell ref="C56:V56"/>
    <mergeCell ref="C58:C60"/>
    <mergeCell ref="E58:I58"/>
    <mergeCell ref="K58:R58"/>
    <mergeCell ref="C43:V43"/>
    <mergeCell ref="C45:V45"/>
    <mergeCell ref="C67:V67"/>
    <mergeCell ref="A69:W69"/>
    <mergeCell ref="A47:A52"/>
    <mergeCell ref="C47:K48"/>
    <mergeCell ref="L47:O47"/>
    <mergeCell ref="W47:W52"/>
    <mergeCell ref="L48:V48"/>
    <mergeCell ref="C49:K50"/>
    <mergeCell ref="L49:O49"/>
    <mergeCell ref="L50:V50"/>
    <mergeCell ref="W38:W41"/>
    <mergeCell ref="C40:C41"/>
    <mergeCell ref="D40:V41"/>
    <mergeCell ref="A38:A41"/>
    <mergeCell ref="B38:B41"/>
    <mergeCell ref="C38:C39"/>
    <mergeCell ref="D38:V39"/>
    <mergeCell ref="C51:K52"/>
    <mergeCell ref="L51:O51"/>
    <mergeCell ref="L52:V52"/>
    <mergeCell ref="W34:W36"/>
    <mergeCell ref="C35:G35"/>
    <mergeCell ref="H35:L35"/>
    <mergeCell ref="M35:Q35"/>
    <mergeCell ref="R35:V35"/>
    <mergeCell ref="C36:G36"/>
    <mergeCell ref="H36:L36"/>
    <mergeCell ref="M36:V36"/>
    <mergeCell ref="A34:A36"/>
    <mergeCell ref="B34:B36"/>
    <mergeCell ref="C34:G34"/>
    <mergeCell ref="H34:L34"/>
    <mergeCell ref="M34:Q34"/>
    <mergeCell ref="R34:V34"/>
    <mergeCell ref="A30:A32"/>
    <mergeCell ref="B30:B32"/>
    <mergeCell ref="C30:V30"/>
    <mergeCell ref="W30:W32"/>
    <mergeCell ref="C31:L31"/>
    <mergeCell ref="M31:Q31"/>
    <mergeCell ref="T31:V31"/>
    <mergeCell ref="C32:L32"/>
    <mergeCell ref="M32:Q32"/>
    <mergeCell ref="T32:V32"/>
    <mergeCell ref="E23:I23"/>
    <mergeCell ref="K23:R23"/>
    <mergeCell ref="M24:V24"/>
    <mergeCell ref="A26:A28"/>
    <mergeCell ref="B26:B28"/>
    <mergeCell ref="C26:C28"/>
    <mergeCell ref="E26:I26"/>
    <mergeCell ref="K26:R26"/>
    <mergeCell ref="W18:W20"/>
    <mergeCell ref="E19:I19"/>
    <mergeCell ref="K19:R19"/>
    <mergeCell ref="M20:V20"/>
    <mergeCell ref="A22:A24"/>
    <mergeCell ref="B22:B24"/>
    <mergeCell ref="C22:C24"/>
    <mergeCell ref="E22:I22"/>
    <mergeCell ref="K22:R22"/>
    <mergeCell ref="W22:W24"/>
    <mergeCell ref="W26:W28"/>
    <mergeCell ref="E27:I27"/>
    <mergeCell ref="K27:R27"/>
    <mergeCell ref="M28:V28"/>
    <mergeCell ref="A18:A20"/>
    <mergeCell ref="B18:B20"/>
    <mergeCell ref="C18:C20"/>
    <mergeCell ref="E18:I18"/>
    <mergeCell ref="K18:R18"/>
    <mergeCell ref="A11:A16"/>
    <mergeCell ref="B11:B16"/>
    <mergeCell ref="C11:C13"/>
    <mergeCell ref="E11:I11"/>
    <mergeCell ref="K11:R11"/>
    <mergeCell ref="W11:W16"/>
    <mergeCell ref="E12:I12"/>
    <mergeCell ref="K12:R12"/>
    <mergeCell ref="M13:V13"/>
    <mergeCell ref="C14:C16"/>
    <mergeCell ref="E14:I14"/>
    <mergeCell ref="K14:R14"/>
    <mergeCell ref="E15:I15"/>
    <mergeCell ref="K15:R15"/>
    <mergeCell ref="M16:V16"/>
    <mergeCell ref="A7:A9"/>
    <mergeCell ref="B7:B9"/>
    <mergeCell ref="C7:C9"/>
    <mergeCell ref="E7:I7"/>
    <mergeCell ref="K7:R7"/>
    <mergeCell ref="W7:W9"/>
    <mergeCell ref="E8:I8"/>
    <mergeCell ref="K8:R8"/>
    <mergeCell ref="M9:V9"/>
    <mergeCell ref="A3:A5"/>
    <mergeCell ref="B3:B5"/>
    <mergeCell ref="C3:C5"/>
    <mergeCell ref="E3:I3"/>
    <mergeCell ref="K3:R3"/>
    <mergeCell ref="W3:W5"/>
    <mergeCell ref="E4:I4"/>
    <mergeCell ref="K4:R4"/>
    <mergeCell ref="M5:V5"/>
  </mergeCells>
  <phoneticPr fontId="2"/>
  <conditionalFormatting sqref="A39:B41 A38:D38 C40:D40 W38:XFD41">
    <cfRule type="expression" dxfId="5" priority="5">
      <formula>A38&lt;A38</formula>
    </cfRule>
    <cfRule type="expression" dxfId="4" priority="6">
      <formula>A38&gt;A38</formula>
    </cfRule>
  </conditionalFormatting>
  <conditionalFormatting sqref="A1:XFD37 A63:XFD65 A62:V62 X62:XFD62 A42:XFD61">
    <cfRule type="expression" dxfId="3" priority="1">
      <formula>A1&lt;#REF!</formula>
    </cfRule>
    <cfRule type="expression" dxfId="2" priority="2">
      <formula>A1&gt;#REF!</formula>
    </cfRule>
  </conditionalFormatting>
  <conditionalFormatting sqref="A66:XFD1048576">
    <cfRule type="expression" dxfId="1" priority="3">
      <formula>A66&lt;#REF!</formula>
    </cfRule>
    <cfRule type="expression" dxfId="0" priority="4">
      <formula>A66&gt;#REF!</formula>
    </cfRule>
  </conditionalFormatting>
  <printOptions horizontalCentered="1"/>
  <pageMargins left="0.39370078740157483" right="0.39370078740157483" top="0.78740157480314965" bottom="0.39370078740157483" header="0.39370078740157483" footer="0.1574803149606299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積算表</vt:lpstr>
      <vt:lpstr>加算区分</vt:lpstr>
      <vt:lpstr>幼稚園 単価表</vt:lpstr>
      <vt:lpstr>幼稚園 単価表②</vt:lpstr>
      <vt:lpstr>積算表!Print_Area</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2022-11-15T05:15:13Z</dcterms:created>
  <dcterms:modified xsi:type="dcterms:W3CDTF">2022-11-16T06:57:08Z</dcterms:modified>
</cp:coreProperties>
</file>